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610" windowHeight="9525" activeTab="1"/>
  </bookViews>
  <sheets>
    <sheet name="Balance" sheetId="1" r:id="rId1"/>
    <sheet name="EERR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54" i="2" l="1"/>
  <c r="F35" i="2" s="1"/>
  <c r="F46" i="2"/>
  <c r="F37" i="2"/>
  <c r="F28" i="2"/>
  <c r="F16" i="2"/>
  <c r="F12" i="2"/>
  <c r="F8" i="2"/>
  <c r="G7" i="2" s="1"/>
  <c r="J54" i="1"/>
  <c r="J41" i="1"/>
  <c r="D41" i="1"/>
  <c r="J35" i="1"/>
  <c r="D34" i="1"/>
  <c r="J28" i="1"/>
  <c r="J23" i="1"/>
  <c r="D22" i="1"/>
  <c r="I19" i="1"/>
  <c r="J18" i="1"/>
  <c r="D17" i="1"/>
  <c r="J14" i="1"/>
  <c r="D12" i="1"/>
  <c r="J11" i="1"/>
  <c r="J7" i="1"/>
  <c r="J32" i="1" s="1"/>
  <c r="D7" i="1"/>
  <c r="D51" i="1" l="1"/>
  <c r="J45" i="1"/>
  <c r="J51" i="1"/>
  <c r="G27" i="2"/>
  <c r="G48" i="2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1" author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CTA.85951013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<sst xmlns="http://schemas.openxmlformats.org/spreadsheetml/2006/main" count="120" uniqueCount="114">
  <si>
    <t>FONDO SOCIAL PARA LA VIVIENDA</t>
  </si>
  <si>
    <t>BALANCE DE SITUACION AL 31 DE JULIO DE 2017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</si>
  <si>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</si>
  <si>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</si>
  <si>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</si>
  <si>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</si>
  <si>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</si>
  <si>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</si>
  <si>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</si>
  <si>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</si>
  <si>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</si>
  <si>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</si>
  <si>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(EMISION PROPIA)</t>
  </si>
  <si>
    <t>CUENTAS POR COBRAR</t>
  </si>
  <si>
    <t>Certificados de Inversión FSV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</si>
  <si>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</si>
  <si>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</si>
  <si>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</si>
  <si>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</si>
  <si>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</si>
  <si>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</si>
  <si>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</si>
  <si>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</si>
  <si>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</si>
  <si>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</si>
  <si>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</si>
  <si>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</si>
  <si>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</si>
  <si>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</si>
  <si>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</si>
  <si>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</si>
  <si>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</si>
  <si>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</si>
  <si>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</si>
  <si>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</si>
  <si>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</si>
  <si>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</si>
  <si>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</si>
  <si>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</si>
  <si>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</si>
  <si>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</si>
  <si>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</si>
  <si>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</si>
  <si>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</si>
  <si>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</si>
  <si>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</si>
  <si>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</si>
  <si>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</si>
  <si>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</si>
  <si>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</si>
  <si>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</si>
  <si>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</si>
  <si>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</si>
  <si>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</si>
  <si>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</si>
  <si>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</si>
  <si>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</si>
  <si>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</si>
  <si>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</si>
  <si>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</si>
  <si>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</si>
  <si>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</si>
  <si>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</si>
  <si>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</si>
  <si>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</si>
  <si>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</si>
  <si>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</si>
  <si>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</si>
  <si>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</si>
  <si>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</si>
  <si>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</si>
  <si>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</si>
  <si>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</si>
  <si>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</si>
  <si>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</si>
  <si>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</si>
  <si>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</si>
  <si>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</si>
  <si>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</si>
  <si>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31 DE JULIO  DE 2017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</si>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</sst>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[$$-440A]#,##0.00_);\([$$-440A]#,##0.00\)"/>
    <numFmt numFmtId="165" formatCode="_([$$-440A]* #,##0.00_);_([$$-440A]* \(#,##0.00\);_([$$-440A]* &quot;-&quot;??_);_(@_)"/>
    <numFmt numFmtId="166" formatCode="_ * #,##0.00_ ;_ * \-#,##0.00_ ;_ * &quot;-&quot;??_ ;_ @_ "/>
    <numFmt numFmtId="167" formatCode="_(&quot;¢&quot;* #,##0.00000_);_(&quot;¢&quot;* \(#,##0.00000\);_(&quot;¢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b/>
      <i/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left"/>
    </xf>
    <xf numFmtId="164" fontId="2" fillId="0" borderId="0" xfId="1" applyNumberFormat="1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164" fontId="4" fillId="0" borderId="0" xfId="1" applyNumberFormat="1" applyFont="1"/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left"/>
    </xf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165" fontId="4" fillId="0" borderId="0" xfId="0" applyNumberFormat="1" applyFont="1"/>
    <xf numFmtId="44" fontId="6" fillId="0" borderId="0" xfId="1" applyNumberFormat="1" applyFont="1"/>
    <xf numFmtId="0" fontId="5" fillId="0" borderId="0" xfId="0" applyFont="1"/>
    <xf numFmtId="166" fontId="6" fillId="0" borderId="0" xfId="0" applyNumberFormat="1" applyFont="1" applyBorder="1"/>
    <xf numFmtId="165" fontId="5" fillId="0" borderId="0" xfId="0" applyNumberFormat="1" applyFont="1" applyAlignment="1">
      <alignment horizontal="left"/>
    </xf>
    <xf numFmtId="165" fontId="5" fillId="0" borderId="0" xfId="0" applyNumberFormat="1" applyFont="1"/>
    <xf numFmtId="165" fontId="6" fillId="0" borderId="0" xfId="1" applyNumberFormat="1" applyFont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5" fontId="8" fillId="0" borderId="0" xfId="0" applyNumberFormat="1" applyFont="1"/>
    <xf numFmtId="165" fontId="4" fillId="0" borderId="0" xfId="1" applyNumberFormat="1" applyFont="1"/>
    <xf numFmtId="165" fontId="4" fillId="0" borderId="0" xfId="0" applyNumberFormat="1" applyFont="1" applyAlignment="1">
      <alignment horizontal="left"/>
    </xf>
    <xf numFmtId="49" fontId="8" fillId="0" borderId="0" xfId="0" applyNumberFormat="1" applyFont="1" applyFill="1" applyAlignment="1">
      <alignment horizontal="left"/>
    </xf>
    <xf numFmtId="165" fontId="4" fillId="0" borderId="0" xfId="0" applyNumberFormat="1" applyFont="1" applyFill="1" applyAlignment="1">
      <alignment horizontal="left"/>
    </xf>
    <xf numFmtId="165" fontId="8" fillId="0" borderId="1" xfId="0" applyNumberFormat="1" applyFont="1" applyFill="1" applyBorder="1"/>
    <xf numFmtId="165" fontId="8" fillId="0" borderId="1" xfId="0" applyNumberFormat="1" applyFont="1" applyBorder="1"/>
    <xf numFmtId="165" fontId="5" fillId="0" borderId="0" xfId="1" applyNumberFormat="1" applyFont="1"/>
    <xf numFmtId="166" fontId="5" fillId="0" borderId="0" xfId="0" applyNumberFormat="1" applyFont="1" applyBorder="1"/>
    <xf numFmtId="49" fontId="4" fillId="0" borderId="0" xfId="0" applyNumberFormat="1" applyFont="1" applyFill="1" applyAlignment="1">
      <alignment horizontal="left"/>
    </xf>
    <xf numFmtId="165" fontId="4" fillId="0" borderId="0" xfId="0" applyNumberFormat="1" applyFont="1" applyFill="1"/>
    <xf numFmtId="49" fontId="5" fillId="0" borderId="0" xfId="0" applyNumberFormat="1" applyFont="1"/>
    <xf numFmtId="49" fontId="6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165" fontId="5" fillId="0" borderId="0" xfId="0" applyNumberFormat="1" applyFont="1" applyFill="1"/>
    <xf numFmtId="166" fontId="6" fillId="0" borderId="0" xfId="0" applyNumberFormat="1" applyFont="1"/>
    <xf numFmtId="165" fontId="8" fillId="0" borderId="0" xfId="0" applyNumberFormat="1" applyFont="1" applyFill="1" applyBorder="1"/>
    <xf numFmtId="166" fontId="5" fillId="0" borderId="0" xfId="0" applyNumberFormat="1" applyFont="1"/>
    <xf numFmtId="166" fontId="8" fillId="0" borderId="0" xfId="0" applyNumberFormat="1" applyFont="1"/>
    <xf numFmtId="166" fontId="8" fillId="0" borderId="0" xfId="0" applyNumberFormat="1" applyFont="1" applyBorder="1"/>
    <xf numFmtId="165" fontId="8" fillId="0" borderId="0" xfId="0" applyNumberFormat="1" applyFont="1" applyFill="1"/>
    <xf numFmtId="165" fontId="6" fillId="0" borderId="1" xfId="1" applyNumberFormat="1" applyFont="1" applyBorder="1"/>
    <xf numFmtId="165" fontId="4" fillId="0" borderId="0" xfId="0" applyNumberFormat="1" applyFont="1" applyFill="1" applyBorder="1"/>
    <xf numFmtId="165" fontId="6" fillId="0" borderId="2" xfId="1" applyNumberFormat="1" applyFont="1" applyBorder="1"/>
    <xf numFmtId="0" fontId="9" fillId="0" borderId="0" xfId="0" applyFont="1"/>
    <xf numFmtId="166" fontId="6" fillId="0" borderId="0" xfId="0" applyNumberFormat="1" applyFont="1" applyBorder="1" applyAlignment="1">
      <alignment horizontal="left"/>
    </xf>
    <xf numFmtId="49" fontId="5" fillId="0" borderId="0" xfId="0" applyNumberFormat="1" applyFont="1" applyFill="1" applyAlignment="1">
      <alignment horizontal="left"/>
    </xf>
    <xf numFmtId="165" fontId="5" fillId="0" borderId="0" xfId="1" applyNumberFormat="1" applyFont="1" applyBorder="1"/>
    <xf numFmtId="0" fontId="6" fillId="0" borderId="0" xfId="0" applyFont="1"/>
    <xf numFmtId="0" fontId="8" fillId="0" borderId="0" xfId="0" applyFont="1"/>
    <xf numFmtId="166" fontId="8" fillId="0" borderId="0" xfId="0" applyNumberFormat="1" applyFont="1" applyFill="1" applyBorder="1"/>
    <xf numFmtId="166" fontId="8" fillId="0" borderId="0" xfId="0" applyNumberFormat="1" applyFont="1" applyFill="1"/>
    <xf numFmtId="49" fontId="5" fillId="0" borderId="0" xfId="0" applyNumberFormat="1" applyFont="1" applyAlignment="1">
      <alignment horizontal="left"/>
    </xf>
    <xf numFmtId="166" fontId="4" fillId="0" borderId="0" xfId="0" applyNumberFormat="1" applyFont="1" applyBorder="1"/>
    <xf numFmtId="165" fontId="4" fillId="0" borderId="0" xfId="0" applyNumberFormat="1" applyFont="1" applyBorder="1"/>
    <xf numFmtId="165" fontId="6" fillId="0" borderId="1" xfId="0" applyNumberFormat="1" applyFont="1" applyBorder="1"/>
    <xf numFmtId="165" fontId="8" fillId="0" borderId="0" xfId="0" applyNumberFormat="1" applyFont="1" applyBorder="1"/>
    <xf numFmtId="49" fontId="8" fillId="2" borderId="0" xfId="0" applyNumberFormat="1" applyFont="1" applyFill="1" applyAlignment="1">
      <alignment horizontal="left"/>
    </xf>
    <xf numFmtId="165" fontId="8" fillId="2" borderId="0" xfId="0" applyNumberFormat="1" applyFont="1" applyFill="1"/>
    <xf numFmtId="165" fontId="5" fillId="0" borderId="2" xfId="0" applyNumberFormat="1" applyFont="1" applyBorder="1"/>
    <xf numFmtId="49" fontId="8" fillId="0" borderId="0" xfId="0" applyNumberFormat="1" applyFont="1" applyAlignment="1">
      <alignment horizontal="left" vertical="center" wrapText="1"/>
    </xf>
    <xf numFmtId="166" fontId="4" fillId="0" borderId="0" xfId="0" applyNumberFormat="1" applyFont="1"/>
    <xf numFmtId="166" fontId="3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165" fontId="10" fillId="0" borderId="0" xfId="0" applyNumberFormat="1" applyFont="1"/>
    <xf numFmtId="165" fontId="3" fillId="0" borderId="2" xfId="1" applyNumberFormat="1" applyFont="1" applyBorder="1"/>
    <xf numFmtId="0" fontId="10" fillId="0" borderId="0" xfId="0" applyFont="1"/>
    <xf numFmtId="0" fontId="3" fillId="0" borderId="0" xfId="0" applyFont="1"/>
    <xf numFmtId="165" fontId="3" fillId="0" borderId="2" xfId="0" applyNumberFormat="1" applyFont="1" applyBorder="1"/>
    <xf numFmtId="166" fontId="5" fillId="0" borderId="0" xfId="0" applyNumberFormat="1" applyFont="1" applyAlignment="1">
      <alignment horizontal="left"/>
    </xf>
    <xf numFmtId="165" fontId="3" fillId="0" borderId="0" xfId="0" applyNumberFormat="1" applyFont="1"/>
    <xf numFmtId="166" fontId="3" fillId="0" borderId="0" xfId="0" applyNumberFormat="1" applyFont="1" applyAlignment="1">
      <alignment horizontal="left" vertical="center"/>
    </xf>
    <xf numFmtId="165" fontId="3" fillId="0" borderId="3" xfId="1" applyNumberFormat="1" applyFont="1" applyBorder="1"/>
    <xf numFmtId="0" fontId="3" fillId="0" borderId="0" xfId="0" applyNumberFormat="1" applyFont="1"/>
    <xf numFmtId="165" fontId="3" fillId="0" borderId="3" xfId="0" applyNumberFormat="1" applyFont="1" applyBorder="1"/>
    <xf numFmtId="166" fontId="9" fillId="0" borderId="0" xfId="0" applyNumberFormat="1" applyFont="1" applyAlignment="1">
      <alignment horizontal="left" vertical="center"/>
    </xf>
    <xf numFmtId="165" fontId="2" fillId="0" borderId="0" xfId="0" applyNumberFormat="1" applyFont="1"/>
    <xf numFmtId="165" fontId="9" fillId="0" borderId="0" xfId="1" applyNumberFormat="1" applyFont="1"/>
    <xf numFmtId="7" fontId="2" fillId="0" borderId="0" xfId="0" applyNumberFormat="1" applyFont="1"/>
    <xf numFmtId="164" fontId="9" fillId="0" borderId="0" xfId="1" applyNumberFormat="1" applyFont="1"/>
    <xf numFmtId="165" fontId="9" fillId="0" borderId="0" xfId="0" applyNumberFormat="1" applyFont="1"/>
    <xf numFmtId="49" fontId="9" fillId="0" borderId="0" xfId="0" applyNumberFormat="1" applyFont="1" applyAlignment="1">
      <alignment horizontal="center"/>
    </xf>
    <xf numFmtId="44" fontId="9" fillId="0" borderId="0" xfId="1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7" fontId="10" fillId="0" borderId="0" xfId="0" applyNumberFormat="1" applyFont="1"/>
    <xf numFmtId="164" fontId="10" fillId="0" borderId="0" xfId="1" applyNumberFormat="1" applyFont="1"/>
    <xf numFmtId="49" fontId="3" fillId="2" borderId="0" xfId="0" applyNumberFormat="1" applyFont="1" applyFill="1"/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7" fontId="10" fillId="2" borderId="0" xfId="0" applyNumberFormat="1" applyFont="1" applyFill="1"/>
    <xf numFmtId="165" fontId="3" fillId="2" borderId="0" xfId="0" applyNumberFormat="1" applyFont="1" applyFill="1"/>
    <xf numFmtId="165" fontId="10" fillId="2" borderId="0" xfId="1" applyNumberFormat="1" applyFont="1" applyFill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7" fontId="3" fillId="0" borderId="0" xfId="0" applyNumberFormat="1" applyFont="1"/>
    <xf numFmtId="165" fontId="3" fillId="0" borderId="0" xfId="1" applyNumberFormat="1" applyFont="1"/>
    <xf numFmtId="165" fontId="10" fillId="0" borderId="0" xfId="1" applyNumberFormat="1" applyFont="1"/>
    <xf numFmtId="165" fontId="10" fillId="0" borderId="1" xfId="0" applyNumberFormat="1" applyFont="1" applyBorder="1"/>
    <xf numFmtId="165" fontId="10" fillId="0" borderId="0" xfId="0" applyNumberFormat="1" applyFont="1" applyBorder="1"/>
    <xf numFmtId="165" fontId="3" fillId="0" borderId="1" xfId="0" applyNumberFormat="1" applyFont="1" applyBorder="1"/>
    <xf numFmtId="165" fontId="3" fillId="0" borderId="0" xfId="0" applyNumberFormat="1" applyFont="1" applyBorder="1"/>
    <xf numFmtId="165" fontId="3" fillId="2" borderId="1" xfId="0" applyNumberFormat="1" applyFont="1" applyFill="1" applyBorder="1"/>
    <xf numFmtId="49" fontId="3" fillId="0" borderId="0" xfId="0" applyNumberFormat="1" applyFont="1" applyBorder="1"/>
    <xf numFmtId="49" fontId="10" fillId="0" borderId="0" xfId="0" applyNumberFormat="1" applyFont="1" applyBorder="1"/>
    <xf numFmtId="49" fontId="3" fillId="2" borderId="0" xfId="0" applyNumberFormat="1" applyFont="1" applyFill="1" applyBorder="1"/>
    <xf numFmtId="165" fontId="3" fillId="2" borderId="2" xfId="0" applyNumberFormat="1" applyFont="1" applyFill="1" applyBorder="1"/>
    <xf numFmtId="167" fontId="10" fillId="0" borderId="0" xfId="1" applyNumberFormat="1" applyFont="1"/>
    <xf numFmtId="165" fontId="10" fillId="0" borderId="0" xfId="0" applyNumberFormat="1" applyFont="1" applyFill="1"/>
    <xf numFmtId="44" fontId="10" fillId="0" borderId="0" xfId="1" applyFont="1"/>
    <xf numFmtId="165" fontId="10" fillId="0" borderId="1" xfId="0" applyNumberFormat="1" applyFont="1" applyFill="1" applyBorder="1"/>
    <xf numFmtId="0" fontId="13" fillId="0" borderId="0" xfId="0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7" fontId="13" fillId="0" borderId="0" xfId="0" applyNumberFormat="1" applyFont="1"/>
    <xf numFmtId="0" fontId="14" fillId="0" borderId="0" xfId="0" applyFont="1"/>
    <xf numFmtId="164" fontId="13" fillId="0" borderId="0" xfId="1" applyNumberFormat="1" applyFont="1"/>
    <xf numFmtId="49" fontId="9" fillId="0" borderId="0" xfId="0" applyNumberFormat="1" applyFont="1" applyAlignment="1"/>
    <xf numFmtId="49" fontId="9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6" fontId="3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881062</xdr:colOff>
      <xdr:row>4</xdr:row>
      <xdr:rowOff>91017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2076"/>
          <a:ext cx="1183481" cy="888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38101</xdr:rowOff>
    </xdr:from>
    <xdr:to>
      <xdr:col>2</xdr:col>
      <xdr:colOff>95250</xdr:colOff>
      <xdr:row>3</xdr:row>
      <xdr:rowOff>142876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1"/>
          <a:ext cx="752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JERCICIO%20CONTABLE%202017\7.%20JULIO\07-Estados%20Financieros%20Institucionales%20JULIO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Resultados"/>
      <sheetName val="AnexosBalance"/>
      <sheetName val="AnexosCtasDeOrden"/>
      <sheetName val="DTA"/>
      <sheetName val="CUADRATURA_ANEXOS"/>
      <sheetName val="CTAS NVAS"/>
    </sheetNames>
    <sheetDataSet>
      <sheetData sheetId="0"/>
      <sheetData sheetId="1"/>
      <sheetData sheetId="2">
        <row r="188">
          <cell r="A188" t="str">
            <v>INGRESOS DE OPERACIÓN</v>
          </cell>
        </row>
        <row r="189">
          <cell r="A189" t="str">
            <v>Financieros</v>
          </cell>
        </row>
        <row r="190">
          <cell r="A190" t="str">
            <v>.</v>
          </cell>
          <cell r="B190" t="str">
            <v>INTERESES SOBRE DEPOSITOS BANCARIOS</v>
          </cell>
          <cell r="D190">
            <v>650617.16999999993</v>
          </cell>
        </row>
        <row r="191">
          <cell r="A191" t="str">
            <v>.</v>
          </cell>
          <cell r="B191" t="str">
            <v>85503004</v>
          </cell>
          <cell r="C191">
            <v>472212.81</v>
          </cell>
        </row>
        <row r="192">
          <cell r="A192" t="str">
            <v>.</v>
          </cell>
          <cell r="B192" t="str">
            <v>85503099001</v>
          </cell>
          <cell r="C192">
            <v>178404.27</v>
          </cell>
        </row>
        <row r="193">
          <cell r="A193" t="str">
            <v>.</v>
          </cell>
          <cell r="B193" t="str">
            <v>85503099005</v>
          </cell>
          <cell r="C193">
            <v>0.09</v>
          </cell>
        </row>
        <row r="194">
          <cell r="A194" t="str">
            <v>.</v>
          </cell>
          <cell r="B194" t="str">
            <v>INTERESES POR PRESTAMOS</v>
          </cell>
          <cell r="D194">
            <v>42420379.899999999</v>
          </cell>
        </row>
        <row r="195">
          <cell r="B195" t="str">
            <v>85507005</v>
          </cell>
          <cell r="C195">
            <v>0</v>
          </cell>
        </row>
        <row r="196">
          <cell r="A196" t="str">
            <v>.</v>
          </cell>
          <cell r="B196" t="str">
            <v>85507008</v>
          </cell>
          <cell r="C196">
            <v>0</v>
          </cell>
        </row>
        <row r="197">
          <cell r="A197" t="str">
            <v>.</v>
          </cell>
          <cell r="B197" t="str">
            <v>85507010</v>
          </cell>
          <cell r="C197">
            <v>42420379.899999999</v>
          </cell>
        </row>
        <row r="198">
          <cell r="A198" t="str">
            <v>.</v>
          </cell>
          <cell r="B198" t="str">
            <v>INTERESES POR TITULOS VALORES</v>
          </cell>
          <cell r="D198">
            <v>0</v>
          </cell>
        </row>
        <row r="199">
          <cell r="A199" t="str">
            <v>.</v>
          </cell>
          <cell r="B199" t="str">
            <v>85503001001</v>
          </cell>
          <cell r="C199">
            <v>0</v>
          </cell>
        </row>
        <row r="200">
          <cell r="B200" t="str">
            <v>INGRESOS FIDEVIVE</v>
          </cell>
          <cell r="D200">
            <v>0</v>
          </cell>
        </row>
        <row r="201">
          <cell r="B201" t="str">
            <v>85503099007</v>
          </cell>
          <cell r="C201">
            <v>0</v>
          </cell>
        </row>
        <row r="202">
          <cell r="A202" t="str">
            <v>VENTA DE BIENES Y SERVICIOS</v>
          </cell>
        </row>
        <row r="203">
          <cell r="B203" t="str">
            <v>PRODUCTOS MATERIALES</v>
          </cell>
        </row>
        <row r="204">
          <cell r="B204" t="str">
            <v>85805099</v>
          </cell>
          <cell r="C204">
            <v>0</v>
          </cell>
        </row>
        <row r="205">
          <cell r="B205" t="str">
            <v>BIENES MUEBLES</v>
          </cell>
          <cell r="D205">
            <v>2145.85</v>
          </cell>
        </row>
        <row r="206">
          <cell r="B206" t="str">
            <v>85811</v>
          </cell>
          <cell r="C206">
            <v>2145.85</v>
          </cell>
        </row>
        <row r="207">
          <cell r="A207" t="str">
            <v>.</v>
          </cell>
          <cell r="B207" t="str">
            <v>TERRENOS Y VIVIENDAS (NETOS)</v>
          </cell>
          <cell r="D207">
            <v>283062.61000000034</v>
          </cell>
        </row>
        <row r="208">
          <cell r="A208" t="str">
            <v>-</v>
          </cell>
          <cell r="B208" t="str">
            <v>83805002</v>
          </cell>
          <cell r="C208">
            <v>-8891.77</v>
          </cell>
        </row>
        <row r="209">
          <cell r="B209" t="str">
            <v>83813004</v>
          </cell>
          <cell r="C209">
            <v>0</v>
          </cell>
        </row>
        <row r="210">
          <cell r="A210" t="str">
            <v>-</v>
          </cell>
          <cell r="B210" t="str">
            <v>83819002</v>
          </cell>
          <cell r="C210">
            <v>-3623420.13</v>
          </cell>
        </row>
        <row r="211">
          <cell r="A211" t="str">
            <v>-</v>
          </cell>
          <cell r="B211" t="str">
            <v>83819001</v>
          </cell>
          <cell r="C211">
            <v>0</v>
          </cell>
        </row>
        <row r="212">
          <cell r="A212" t="str">
            <v>-</v>
          </cell>
          <cell r="B212" t="str">
            <v>83821</v>
          </cell>
          <cell r="C212">
            <v>-493.86</v>
          </cell>
        </row>
        <row r="213">
          <cell r="A213" t="str">
            <v>-</v>
          </cell>
          <cell r="B213" t="str">
            <v>83905003</v>
          </cell>
          <cell r="C213">
            <v>0</v>
          </cell>
        </row>
        <row r="214">
          <cell r="A214" t="str">
            <v>+</v>
          </cell>
          <cell r="B214" t="str">
            <v>85807099</v>
          </cell>
          <cell r="C214">
            <v>0</v>
          </cell>
        </row>
        <row r="215">
          <cell r="A215" t="str">
            <v>+</v>
          </cell>
          <cell r="B215" t="str">
            <v>85813001</v>
          </cell>
          <cell r="C215">
            <v>108520</v>
          </cell>
        </row>
        <row r="216">
          <cell r="A216" t="str">
            <v>+</v>
          </cell>
          <cell r="B216" t="str">
            <v>85813002001</v>
          </cell>
          <cell r="C216">
            <v>3807348.37</v>
          </cell>
        </row>
        <row r="217">
          <cell r="A217" t="str">
            <v>+</v>
          </cell>
          <cell r="B217" t="str">
            <v>85951010</v>
          </cell>
          <cell r="C217">
            <v>0</v>
          </cell>
        </row>
        <row r="218">
          <cell r="B218" t="str">
            <v>85951011</v>
          </cell>
          <cell r="C218">
            <v>0</v>
          </cell>
        </row>
        <row r="219">
          <cell r="A219" t="str">
            <v>+</v>
          </cell>
          <cell r="B219" t="str">
            <v>85951012</v>
          </cell>
          <cell r="C219">
            <v>0</v>
          </cell>
        </row>
        <row r="220">
          <cell r="A220" t="str">
            <v>OTROS INGRESOS</v>
          </cell>
          <cell r="C220">
            <v>0</v>
          </cell>
        </row>
        <row r="221">
          <cell r="B221" t="str">
            <v>RECUPERACION DE PRESTAMOS E INTERESES (CASTIGADOS)</v>
          </cell>
          <cell r="D221">
            <v>17658283.510000002</v>
          </cell>
        </row>
        <row r="222">
          <cell r="B222" t="str">
            <v>85909099002</v>
          </cell>
          <cell r="C222">
            <v>17658283.510000002</v>
          </cell>
        </row>
        <row r="223">
          <cell r="B223" t="str">
            <v>PRESCRIPCION DE COTIZACIONES</v>
          </cell>
          <cell r="D223">
            <v>657230.04</v>
          </cell>
        </row>
        <row r="224">
          <cell r="B224" t="str">
            <v>85903099001</v>
          </cell>
          <cell r="C224">
            <v>657230.04</v>
          </cell>
        </row>
        <row r="225">
          <cell r="B225" t="str">
            <v>PRESCRIPCION GTIAS. POR DESPERF. DE CONSTRUCCION</v>
          </cell>
          <cell r="D225">
            <v>85453.17</v>
          </cell>
        </row>
        <row r="226">
          <cell r="B226" t="str">
            <v>85903099003</v>
          </cell>
          <cell r="C226">
            <v>85453.17</v>
          </cell>
        </row>
        <row r="227">
          <cell r="B227" t="str">
            <v>85903099009</v>
          </cell>
          <cell r="C227">
            <v>0</v>
          </cell>
        </row>
        <row r="228">
          <cell r="B228" t="str">
            <v>EXCEDENTE DE PRIMAS DE SEGUROS DE DAÑOS Y DEUDA</v>
          </cell>
          <cell r="D228">
            <v>240839.77</v>
          </cell>
        </row>
        <row r="229">
          <cell r="B229" t="str">
            <v>85909099003</v>
          </cell>
          <cell r="C229">
            <v>240839.77</v>
          </cell>
        </row>
        <row r="230">
          <cell r="B230" t="str">
            <v>VARIOS</v>
          </cell>
          <cell r="D230">
            <v>54623.67</v>
          </cell>
        </row>
        <row r="231">
          <cell r="B231" t="str">
            <v>85699</v>
          </cell>
          <cell r="C231">
            <v>0</v>
          </cell>
        </row>
        <row r="232">
          <cell r="B232" t="str">
            <v>85699001</v>
          </cell>
          <cell r="C232">
            <v>0</v>
          </cell>
        </row>
        <row r="233">
          <cell r="A233" t="str">
            <v>-</v>
          </cell>
          <cell r="B233" t="str">
            <v>85699002</v>
          </cell>
          <cell r="C233">
            <v>0</v>
          </cell>
        </row>
        <row r="234">
          <cell r="B234" t="str">
            <v>85601</v>
          </cell>
          <cell r="C234">
            <v>600</v>
          </cell>
        </row>
        <row r="235">
          <cell r="A235" t="str">
            <v>+</v>
          </cell>
          <cell r="B235" t="str">
            <v>85807099001</v>
          </cell>
          <cell r="C235">
            <v>18985.75</v>
          </cell>
        </row>
        <row r="236">
          <cell r="A236" t="str">
            <v>+</v>
          </cell>
          <cell r="B236" t="str">
            <v>85807099003</v>
          </cell>
          <cell r="C236">
            <v>11.34</v>
          </cell>
        </row>
        <row r="237">
          <cell r="A237" t="str">
            <v>+</v>
          </cell>
          <cell r="B237" t="str">
            <v>85807099004</v>
          </cell>
          <cell r="C237">
            <v>322.05</v>
          </cell>
        </row>
        <row r="238">
          <cell r="A238" t="str">
            <v>+</v>
          </cell>
          <cell r="B238" t="str">
            <v>85807099005</v>
          </cell>
          <cell r="C238">
            <v>10408.549999999999</v>
          </cell>
        </row>
        <row r="239">
          <cell r="A239" t="str">
            <v>+</v>
          </cell>
          <cell r="B239" t="str">
            <v>85807099009</v>
          </cell>
          <cell r="C239">
            <v>3684.22</v>
          </cell>
        </row>
        <row r="240">
          <cell r="A240" t="str">
            <v>+</v>
          </cell>
          <cell r="B240" t="str">
            <v>85807099010</v>
          </cell>
          <cell r="C240">
            <v>0</v>
          </cell>
        </row>
        <row r="241">
          <cell r="A241" t="str">
            <v>+</v>
          </cell>
          <cell r="B241" t="str">
            <v>85807099011</v>
          </cell>
          <cell r="C241">
            <v>0</v>
          </cell>
        </row>
        <row r="242">
          <cell r="A242" t="str">
            <v>.</v>
          </cell>
          <cell r="B242" t="str">
            <v>85901002</v>
          </cell>
          <cell r="C242">
            <v>0</v>
          </cell>
        </row>
        <row r="243">
          <cell r="B243" t="str">
            <v>85903003</v>
          </cell>
          <cell r="C243">
            <v>12754.94</v>
          </cell>
        </row>
        <row r="244">
          <cell r="B244" t="str">
            <v>85903099009</v>
          </cell>
          <cell r="C244">
            <v>0</v>
          </cell>
        </row>
        <row r="245">
          <cell r="B245" t="str">
            <v>85903099002</v>
          </cell>
          <cell r="C245">
            <v>7856.82</v>
          </cell>
        </row>
        <row r="246">
          <cell r="B246" t="str">
            <v>85909099003</v>
          </cell>
          <cell r="C246">
            <v>0</v>
          </cell>
        </row>
        <row r="247">
          <cell r="B247" t="str">
            <v>85951002</v>
          </cell>
          <cell r="C247">
            <v>0</v>
          </cell>
        </row>
        <row r="248">
          <cell r="B248" t="str">
            <v>85951004</v>
          </cell>
          <cell r="C248">
            <v>0</v>
          </cell>
        </row>
        <row r="249">
          <cell r="B249" t="str">
            <v>85951009</v>
          </cell>
          <cell r="C249">
            <v>0</v>
          </cell>
        </row>
        <row r="250">
          <cell r="B250" t="str">
            <v>85951010</v>
          </cell>
          <cell r="C250">
            <v>0</v>
          </cell>
        </row>
        <row r="251">
          <cell r="B251" t="str">
            <v>85951011</v>
          </cell>
          <cell r="C251">
            <v>0</v>
          </cell>
        </row>
        <row r="252">
          <cell r="B252" t="str">
            <v>85503099007</v>
          </cell>
          <cell r="C252">
            <v>0</v>
          </cell>
        </row>
        <row r="253">
          <cell r="B253" t="str">
            <v>85503099007</v>
          </cell>
          <cell r="C253">
            <v>0</v>
          </cell>
        </row>
        <row r="254">
          <cell r="A254" t="str">
            <v>AJUSTE DE EJERCICIOS ANTERIORES</v>
          </cell>
          <cell r="D254">
            <v>43244.97</v>
          </cell>
        </row>
        <row r="255">
          <cell r="A255" t="str">
            <v>.</v>
          </cell>
          <cell r="B255" t="str">
            <v>85955</v>
          </cell>
          <cell r="C255">
            <v>43244.97</v>
          </cell>
        </row>
        <row r="256">
          <cell r="A256" t="str">
            <v>GASTOS DE OPERACIÓN</v>
          </cell>
        </row>
        <row r="257">
          <cell r="A257" t="str">
            <v>FINANCIEROS</v>
          </cell>
        </row>
        <row r="258">
          <cell r="A258" t="str">
            <v>.</v>
          </cell>
          <cell r="B258" t="str">
            <v>INTERESES, COMISIONES Y OTROS S/PRESTAMOS</v>
          </cell>
          <cell r="D258">
            <v>931158.59</v>
          </cell>
        </row>
        <row r="259">
          <cell r="A259" t="str">
            <v>.</v>
          </cell>
          <cell r="B259" t="str">
            <v>83609</v>
          </cell>
          <cell r="C259">
            <v>931158.59</v>
          </cell>
        </row>
        <row r="260">
          <cell r="A260" t="str">
            <v>.</v>
          </cell>
          <cell r="B260" t="str">
            <v>INTERESES, COMISIONES Y OTROS S/TITULOS VALORES</v>
          </cell>
          <cell r="D260">
            <v>5990550.1699999999</v>
          </cell>
        </row>
        <row r="261">
          <cell r="A261" t="str">
            <v>.</v>
          </cell>
          <cell r="B261" t="str">
            <v>83605</v>
          </cell>
          <cell r="C261">
            <v>5990550.1699999999</v>
          </cell>
        </row>
        <row r="262">
          <cell r="A262" t="str">
            <v>.</v>
          </cell>
          <cell r="B262" t="str">
            <v>INTERESES SOBRE DEPOSITOS DE COTIZACIONES</v>
          </cell>
          <cell r="D262">
            <v>573924.06000000006</v>
          </cell>
        </row>
        <row r="263">
          <cell r="B263" t="str">
            <v>83709004001</v>
          </cell>
          <cell r="C263">
            <v>573924.06000000006</v>
          </cell>
        </row>
        <row r="264">
          <cell r="A264" t="str">
            <v>.</v>
          </cell>
          <cell r="B264" t="str">
            <v>COMISIONES A FAVOR DEL I.S.S.S.</v>
          </cell>
          <cell r="D264">
            <v>285.47000000000003</v>
          </cell>
        </row>
        <row r="265">
          <cell r="A265" t="str">
            <v>.</v>
          </cell>
          <cell r="B265" t="str">
            <v>83601003001</v>
          </cell>
          <cell r="C265">
            <v>285.47000000000003</v>
          </cell>
        </row>
        <row r="266">
          <cell r="A266" t="str">
            <v>.</v>
          </cell>
          <cell r="B266" t="str">
            <v>IMPUESTO (IVA)</v>
          </cell>
          <cell r="D266">
            <v>0</v>
          </cell>
        </row>
        <row r="267">
          <cell r="A267" t="str">
            <v>.</v>
          </cell>
          <cell r="B267" t="str">
            <v>83603004</v>
          </cell>
          <cell r="C267">
            <v>0</v>
          </cell>
        </row>
        <row r="268">
          <cell r="A268" t="str">
            <v>.</v>
          </cell>
          <cell r="B268" t="str">
            <v>OTROS GASTOS FINANCIEROS</v>
          </cell>
          <cell r="D268">
            <v>618038.48</v>
          </cell>
        </row>
        <row r="269">
          <cell r="A269" t="str">
            <v>.</v>
          </cell>
          <cell r="B269" t="str">
            <v>83601003003</v>
          </cell>
          <cell r="C269">
            <v>4188.91</v>
          </cell>
        </row>
        <row r="270">
          <cell r="A270" t="str">
            <v>.</v>
          </cell>
          <cell r="B270" t="str">
            <v>83601003004</v>
          </cell>
          <cell r="C270">
            <v>328213.56</v>
          </cell>
        </row>
        <row r="271">
          <cell r="B271" t="str">
            <v>83611</v>
          </cell>
          <cell r="C271">
            <v>285633.77</v>
          </cell>
        </row>
        <row r="272">
          <cell r="A272" t="str">
            <v>.</v>
          </cell>
          <cell r="B272" t="str">
            <v>83903001</v>
          </cell>
          <cell r="C272">
            <v>2.2400000000000002</v>
          </cell>
        </row>
        <row r="273">
          <cell r="A273" t="str">
            <v>SANEAMIENTO DE PRÉSTAMOS (NETO)</v>
          </cell>
          <cell r="D273">
            <v>13324156.85</v>
          </cell>
        </row>
        <row r="274">
          <cell r="A274" t="str">
            <v>+</v>
          </cell>
          <cell r="B274" t="str">
            <v>83813001</v>
          </cell>
          <cell r="C274">
            <v>12649638.68</v>
          </cell>
        </row>
        <row r="275">
          <cell r="B275" t="str">
            <v>83813003</v>
          </cell>
          <cell r="C275">
            <v>47312.72</v>
          </cell>
        </row>
        <row r="276">
          <cell r="A276" t="str">
            <v>+</v>
          </cell>
          <cell r="B276" t="str">
            <v>83813004</v>
          </cell>
          <cell r="C276">
            <v>2300000</v>
          </cell>
        </row>
        <row r="277">
          <cell r="A277" t="str">
            <v>+</v>
          </cell>
          <cell r="B277" t="str">
            <v>83813005</v>
          </cell>
          <cell r="C277">
            <v>3749.66</v>
          </cell>
        </row>
        <row r="278">
          <cell r="A278" t="str">
            <v>+</v>
          </cell>
          <cell r="B278" t="str">
            <v>83813008</v>
          </cell>
          <cell r="C278">
            <v>0</v>
          </cell>
        </row>
        <row r="279">
          <cell r="A279" t="str">
            <v>-</v>
          </cell>
          <cell r="B279" t="str">
            <v>85951002</v>
          </cell>
          <cell r="C279">
            <v>-5.91</v>
          </cell>
        </row>
        <row r="280">
          <cell r="A280" t="str">
            <v>-</v>
          </cell>
          <cell r="B280" t="str">
            <v>85951004</v>
          </cell>
          <cell r="C280">
            <v>0</v>
          </cell>
        </row>
        <row r="281">
          <cell r="A281" t="str">
            <v>+</v>
          </cell>
          <cell r="B281" t="str">
            <v>83813009</v>
          </cell>
          <cell r="C281">
            <v>0</v>
          </cell>
        </row>
        <row r="282">
          <cell r="B282" t="str">
            <v>85951010</v>
          </cell>
          <cell r="C282">
            <v>0</v>
          </cell>
        </row>
        <row r="283">
          <cell r="A283" t="str">
            <v>-</v>
          </cell>
          <cell r="B283" t="str">
            <v>85951011</v>
          </cell>
          <cell r="C283">
            <v>0</v>
          </cell>
        </row>
        <row r="284">
          <cell r="B284" t="str">
            <v>85951013</v>
          </cell>
          <cell r="C284">
            <v>-1676538.3</v>
          </cell>
        </row>
        <row r="285">
          <cell r="A285" t="str">
            <v>-</v>
          </cell>
          <cell r="B285" t="str">
            <v>85951014</v>
          </cell>
          <cell r="C285">
            <v>0</v>
          </cell>
        </row>
        <row r="286">
          <cell r="A286" t="str">
            <v>-</v>
          </cell>
          <cell r="B286" t="str">
            <v>85951015</v>
          </cell>
          <cell r="C286">
            <v>0</v>
          </cell>
        </row>
        <row r="287">
          <cell r="A287" t="str">
            <v>ADMINISTRATIVOS</v>
          </cell>
        </row>
        <row r="288">
          <cell r="A288" t="str">
            <v>.</v>
          </cell>
          <cell r="B288" t="str">
            <v>SALARIOS Y OTRAS REMUNERACIONES</v>
          </cell>
          <cell r="D288">
            <v>6567659.8700000001</v>
          </cell>
        </row>
        <row r="289">
          <cell r="A289" t="str">
            <v>.</v>
          </cell>
          <cell r="B289" t="str">
            <v>833</v>
          </cell>
          <cell r="C289">
            <v>6567659.8700000001</v>
          </cell>
        </row>
        <row r="290">
          <cell r="A290" t="str">
            <v>.</v>
          </cell>
          <cell r="B290" t="str">
            <v>COMPRAS DE MAQUINARIAS Y EQUIPOS</v>
          </cell>
          <cell r="D290">
            <v>14105.63</v>
          </cell>
        </row>
        <row r="291">
          <cell r="A291" t="str">
            <v>.</v>
          </cell>
          <cell r="B291" t="str">
            <v>835</v>
          </cell>
          <cell r="C291">
            <v>14105.63</v>
          </cell>
        </row>
        <row r="292">
          <cell r="A292" t="str">
            <v>.</v>
          </cell>
          <cell r="B292" t="str">
            <v>TRANSFERENCIAS OTORGADAS</v>
          </cell>
          <cell r="D292">
            <v>5282.859999999986</v>
          </cell>
        </row>
        <row r="293">
          <cell r="A293" t="str">
            <v>+</v>
          </cell>
          <cell r="B293" t="str">
            <v>837</v>
          </cell>
          <cell r="C293">
            <v>579206.92000000004</v>
          </cell>
        </row>
        <row r="294">
          <cell r="B294" t="str">
            <v>83799001</v>
          </cell>
          <cell r="C294">
            <v>0</v>
          </cell>
          <cell r="D294" t="str">
            <v>*</v>
          </cell>
        </row>
        <row r="295">
          <cell r="B295" t="str">
            <v>83799002</v>
          </cell>
          <cell r="C295">
            <v>0</v>
          </cell>
        </row>
        <row r="296">
          <cell r="A296" t="str">
            <v>-</v>
          </cell>
          <cell r="B296" t="str">
            <v>85699001</v>
          </cell>
          <cell r="C296">
            <v>0</v>
          </cell>
        </row>
        <row r="297">
          <cell r="A297" t="str">
            <v>-</v>
          </cell>
          <cell r="B297" t="str">
            <v>85699002</v>
          </cell>
          <cell r="C297">
            <v>0</v>
          </cell>
        </row>
        <row r="298">
          <cell r="B298" t="str">
            <v>83709003005</v>
          </cell>
          <cell r="C298">
            <v>0</v>
          </cell>
        </row>
        <row r="299">
          <cell r="A299" t="str">
            <v>-</v>
          </cell>
          <cell r="B299" t="str">
            <v>83709004001</v>
          </cell>
          <cell r="C299">
            <v>-573924.06000000006</v>
          </cell>
        </row>
        <row r="300">
          <cell r="A300" t="str">
            <v>.</v>
          </cell>
          <cell r="B300" t="str">
            <v>DEPRECIACIONES Y AMORTIZACIONES</v>
          </cell>
          <cell r="D300">
            <v>2086191.24</v>
          </cell>
        </row>
        <row r="301">
          <cell r="A301" t="str">
            <v>+</v>
          </cell>
          <cell r="B301" t="str">
            <v>83811</v>
          </cell>
          <cell r="C301">
            <v>1700540.7</v>
          </cell>
        </row>
        <row r="302">
          <cell r="A302" t="str">
            <v>+</v>
          </cell>
          <cell r="B302" t="str">
            <v>83815</v>
          </cell>
          <cell r="C302">
            <v>385650.54</v>
          </cell>
        </row>
        <row r="303">
          <cell r="A303" t="str">
            <v>-</v>
          </cell>
          <cell r="B303" t="str">
            <v>85951015</v>
          </cell>
          <cell r="C303">
            <v>0</v>
          </cell>
        </row>
        <row r="304">
          <cell r="A304" t="str">
            <v>.</v>
          </cell>
          <cell r="B304" t="str">
            <v>GASTOS DE BIENES, CONSUMO Y SERVICIOS</v>
          </cell>
          <cell r="D304">
            <v>4881604.88</v>
          </cell>
        </row>
        <row r="305">
          <cell r="A305" t="str">
            <v>+</v>
          </cell>
          <cell r="B305" t="str">
            <v>83169001</v>
          </cell>
          <cell r="C305">
            <v>0</v>
          </cell>
        </row>
        <row r="306">
          <cell r="A306" t="str">
            <v>+</v>
          </cell>
          <cell r="B306" t="str">
            <v>83169002</v>
          </cell>
          <cell r="C306">
            <v>0</v>
          </cell>
        </row>
        <row r="307">
          <cell r="A307" t="str">
            <v>+</v>
          </cell>
          <cell r="B307" t="str">
            <v>834</v>
          </cell>
          <cell r="C307">
            <v>4866003.76</v>
          </cell>
        </row>
        <row r="308">
          <cell r="A308" t="str">
            <v>+</v>
          </cell>
          <cell r="B308" t="str">
            <v>83501</v>
          </cell>
          <cell r="C308">
            <v>0</v>
          </cell>
        </row>
        <row r="309">
          <cell r="A309" t="str">
            <v>+</v>
          </cell>
          <cell r="B309" t="str">
            <v>83503</v>
          </cell>
          <cell r="C309">
            <v>0</v>
          </cell>
        </row>
        <row r="310">
          <cell r="A310" t="str">
            <v>+</v>
          </cell>
          <cell r="B310" t="str">
            <v>83507</v>
          </cell>
          <cell r="C310">
            <v>0</v>
          </cell>
        </row>
        <row r="311">
          <cell r="A311" t="str">
            <v>+</v>
          </cell>
          <cell r="B311" t="str">
            <v>83513</v>
          </cell>
          <cell r="C311">
            <v>0</v>
          </cell>
        </row>
        <row r="312">
          <cell r="A312" t="str">
            <v>+</v>
          </cell>
          <cell r="B312" t="str">
            <v>83603099001</v>
          </cell>
          <cell r="C312">
            <v>13611.43</v>
          </cell>
        </row>
        <row r="313">
          <cell r="A313" t="str">
            <v>+</v>
          </cell>
          <cell r="B313" t="str">
            <v>83806001</v>
          </cell>
          <cell r="C313">
            <v>0</v>
          </cell>
        </row>
        <row r="314">
          <cell r="A314" t="str">
            <v>+</v>
          </cell>
          <cell r="B314" t="str">
            <v>83601001</v>
          </cell>
          <cell r="C314">
            <v>1913.4</v>
          </cell>
        </row>
        <row r="315">
          <cell r="A315" t="str">
            <v>+</v>
          </cell>
          <cell r="B315" t="str">
            <v>83601002</v>
          </cell>
          <cell r="C315">
            <v>76.290000000000006</v>
          </cell>
        </row>
        <row r="316">
          <cell r="A316" t="str">
            <v>+</v>
          </cell>
          <cell r="B316" t="str">
            <v>83809001</v>
          </cell>
          <cell r="C316">
            <v>0</v>
          </cell>
        </row>
        <row r="317">
          <cell r="A317" t="str">
            <v>SANEAMIENTO DE ACTIVOS EXTRAORDINARIOS</v>
          </cell>
          <cell r="D317">
            <v>6677125.3600000003</v>
          </cell>
        </row>
        <row r="318">
          <cell r="A318" t="str">
            <v>.</v>
          </cell>
          <cell r="B318" t="str">
            <v>83817</v>
          </cell>
          <cell r="C318">
            <v>6677125.3600000003</v>
          </cell>
        </row>
        <row r="319">
          <cell r="A319" t="str">
            <v>.</v>
          </cell>
          <cell r="B319" t="str">
            <v>85951006</v>
          </cell>
          <cell r="C319">
            <v>0</v>
          </cell>
        </row>
        <row r="320">
          <cell r="A320" t="str">
            <v>AJUSTES DE EJERCICIOS ANTERIORES</v>
          </cell>
          <cell r="D320">
            <v>7728.93</v>
          </cell>
        </row>
        <row r="321">
          <cell r="B321" t="str">
            <v>83903</v>
          </cell>
          <cell r="C321">
            <v>0</v>
          </cell>
        </row>
        <row r="322">
          <cell r="A322" t="str">
            <v>.</v>
          </cell>
          <cell r="B322" t="str">
            <v>83955</v>
          </cell>
          <cell r="C322">
            <v>7728.93</v>
          </cell>
        </row>
        <row r="323">
          <cell r="A323" t="str">
            <v>Resultado del Ejercicio Corriente</v>
          </cell>
        </row>
        <row r="324">
          <cell r="A324" t="str">
            <v xml:space="preserve">               NCB-022</v>
          </cell>
          <cell r="D324">
            <v>13316657.529999999</v>
          </cell>
        </row>
        <row r="325">
          <cell r="A325" t="str">
            <v>+</v>
          </cell>
          <cell r="B325" t="str">
            <v>83813001</v>
          </cell>
          <cell r="C325">
            <v>12649638.68</v>
          </cell>
        </row>
        <row r="326">
          <cell r="A326" t="str">
            <v>+</v>
          </cell>
          <cell r="B326" t="str">
            <v>83813004</v>
          </cell>
          <cell r="C326">
            <v>2300000</v>
          </cell>
        </row>
        <row r="327">
          <cell r="A327" t="str">
            <v>+</v>
          </cell>
          <cell r="B327" t="str">
            <v>83813003</v>
          </cell>
          <cell r="C327">
            <v>47312.72</v>
          </cell>
        </row>
        <row r="328">
          <cell r="A328" t="str">
            <v>+</v>
          </cell>
          <cell r="B328" t="str">
            <v>83813005</v>
          </cell>
          <cell r="C328">
            <v>-3749.66</v>
          </cell>
        </row>
        <row r="329">
          <cell r="A329" t="str">
            <v>+</v>
          </cell>
          <cell r="B329" t="str">
            <v>83813008</v>
          </cell>
          <cell r="C329">
            <v>0</v>
          </cell>
        </row>
        <row r="330">
          <cell r="A330" t="str">
            <v>-</v>
          </cell>
          <cell r="B330" t="str">
            <v>85951001</v>
          </cell>
          <cell r="C330">
            <v>0</v>
          </cell>
        </row>
        <row r="331">
          <cell r="A331" t="str">
            <v>-</v>
          </cell>
          <cell r="B331" t="str">
            <v>85951002</v>
          </cell>
          <cell r="C331">
            <v>-5.91</v>
          </cell>
        </row>
        <row r="332">
          <cell r="A332" t="str">
            <v>-</v>
          </cell>
          <cell r="B332" t="str">
            <v>85951004</v>
          </cell>
          <cell r="C332">
            <v>0</v>
          </cell>
        </row>
        <row r="333">
          <cell r="A333" t="str">
            <v>-</v>
          </cell>
          <cell r="B333" t="str">
            <v>85951011</v>
          </cell>
          <cell r="C333">
            <v>0</v>
          </cell>
        </row>
        <row r="334">
          <cell r="A334" t="str">
            <v>-</v>
          </cell>
          <cell r="B334" t="str">
            <v>85951013</v>
          </cell>
          <cell r="C334">
            <v>-1676538.3</v>
          </cell>
        </row>
        <row r="335">
          <cell r="A335" t="str">
            <v>-</v>
          </cell>
          <cell r="B335" t="str">
            <v>85951014</v>
          </cell>
          <cell r="C335">
            <v>0</v>
          </cell>
        </row>
        <row r="336">
          <cell r="A336" t="str">
            <v>-</v>
          </cell>
          <cell r="B336" t="str">
            <v>85951015</v>
          </cell>
          <cell r="C336">
            <v>0</v>
          </cell>
        </row>
        <row r="337">
          <cell r="A337" t="str">
            <v xml:space="preserve">               RSVA. P/C CAP. V.</v>
          </cell>
          <cell r="D337">
            <v>0</v>
          </cell>
        </row>
        <row r="338">
          <cell r="A338" t="str">
            <v>+</v>
          </cell>
          <cell r="B338" t="str">
            <v>83813004</v>
          </cell>
          <cell r="C338">
            <v>0</v>
          </cell>
        </row>
        <row r="339">
          <cell r="A339" t="str">
            <v xml:space="preserve">               RSVA. P/CRED.REEST.</v>
          </cell>
          <cell r="D339">
            <v>0</v>
          </cell>
        </row>
        <row r="340">
          <cell r="A340" t="str">
            <v>+</v>
          </cell>
          <cell r="B340" t="str">
            <v>83813009</v>
          </cell>
          <cell r="C34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A32" zoomScale="80" zoomScaleNormal="80" workbookViewId="0">
      <selection activeCell="A52" sqref="A52"/>
    </sheetView>
  </sheetViews>
  <sheetFormatPr baseColWidth="10" defaultRowHeight="15" x14ac:dyDescent="0.25"/>
  <cols>
    <col min="1" max="1" width="4.85546875" customWidth="1"/>
    <col min="2" max="2" width="61.140625" bestFit="1" customWidth="1"/>
    <col min="3" max="3" width="19.140625" bestFit="1" customWidth="1"/>
    <col min="4" max="4" width="20.28515625" bestFit="1" customWidth="1"/>
    <col min="5" max="5" width="5.42578125" customWidth="1"/>
    <col min="6" max="6" width="4" customWidth="1"/>
    <col min="7" max="7" width="49.42578125" bestFit="1" customWidth="1"/>
    <col min="8" max="8" width="25" bestFit="1" customWidth="1"/>
    <col min="9" max="9" width="19.140625" bestFit="1" customWidth="1"/>
    <col min="10" max="10" width="20.28515625" bestFit="1" customWidth="1"/>
  </cols>
  <sheetData>
    <row r="1" spans="1:10" ht="15.75" x14ac:dyDescent="0.2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5.75" x14ac:dyDescent="0.2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15.75" x14ac:dyDescent="0.2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x14ac:dyDescent="0.25">
      <c r="A4" s="4"/>
      <c r="B4" s="5"/>
      <c r="C4" s="4"/>
      <c r="D4" s="6"/>
      <c r="E4" s="4"/>
      <c r="F4" s="4"/>
      <c r="G4" s="4"/>
      <c r="H4" s="4"/>
      <c r="I4" s="4"/>
      <c r="J4" s="4"/>
    </row>
    <row r="5" spans="1:10" x14ac:dyDescent="0.2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5">
      <c r="A6" s="125" t="s">
        <v>3</v>
      </c>
      <c r="B6" s="125"/>
      <c r="C6" s="8"/>
      <c r="D6" s="9"/>
      <c r="E6" s="10"/>
      <c r="F6" s="125" t="s">
        <v>4</v>
      </c>
      <c r="G6" s="125"/>
      <c r="H6" s="11"/>
      <c r="I6" s="4"/>
      <c r="J6" s="4"/>
    </row>
    <row r="7" spans="1:10" x14ac:dyDescent="0.25">
      <c r="A7" s="12" t="s">
        <v>5</v>
      </c>
      <c r="B7" s="13"/>
      <c r="C7" s="14"/>
      <c r="D7" s="15">
        <f>SUM(C8:C10)</f>
        <v>41483191.640000001</v>
      </c>
      <c r="E7" s="16"/>
      <c r="F7" s="17" t="s">
        <v>6</v>
      </c>
      <c r="G7" s="13"/>
      <c r="H7" s="18"/>
      <c r="I7" s="19"/>
      <c r="J7" s="20">
        <f>SUM(I8:I9)</f>
        <v>8556992.1699999999</v>
      </c>
    </row>
    <row r="8" spans="1:10" ht="16.5" x14ac:dyDescent="0.3">
      <c r="A8" s="21"/>
      <c r="B8" s="22" t="s">
        <v>7</v>
      </c>
      <c r="C8" s="23">
        <v>4700</v>
      </c>
      <c r="D8" s="24"/>
      <c r="E8" s="4"/>
      <c r="F8" s="17"/>
      <c r="G8" s="22" t="s">
        <v>8</v>
      </c>
      <c r="H8" s="25"/>
      <c r="I8" s="23">
        <v>4373825.5</v>
      </c>
      <c r="J8" s="24"/>
    </row>
    <row r="9" spans="1:10" ht="16.5" x14ac:dyDescent="0.3">
      <c r="A9" s="21"/>
      <c r="B9" s="22" t="s">
        <v>9</v>
      </c>
      <c r="C9" s="23">
        <v>19718491.640000001</v>
      </c>
      <c r="D9" s="24"/>
      <c r="E9" s="4"/>
      <c r="F9" s="17"/>
      <c r="G9" s="26" t="s">
        <v>10</v>
      </c>
      <c r="H9" s="27"/>
      <c r="I9" s="28">
        <v>4183166.67</v>
      </c>
      <c r="J9" s="24"/>
    </row>
    <row r="10" spans="1:10" ht="16.5" x14ac:dyDescent="0.3">
      <c r="A10" s="12"/>
      <c r="B10" s="22" t="s">
        <v>11</v>
      </c>
      <c r="C10" s="29">
        <v>21760000</v>
      </c>
      <c r="D10" s="30"/>
      <c r="E10" s="16"/>
      <c r="F10" s="31"/>
      <c r="G10" s="32"/>
      <c r="H10" s="27"/>
      <c r="I10" s="33"/>
      <c r="J10" s="24"/>
    </row>
    <row r="11" spans="1:10" x14ac:dyDescent="0.25">
      <c r="A11" s="34"/>
      <c r="B11" s="5"/>
      <c r="C11" s="14"/>
      <c r="D11" s="30"/>
      <c r="E11" s="16"/>
      <c r="F11" s="17" t="s">
        <v>12</v>
      </c>
      <c r="G11" s="35"/>
      <c r="H11" s="36"/>
      <c r="I11" s="37"/>
      <c r="J11" s="20">
        <f>SUM(I12)</f>
        <v>215273125.72</v>
      </c>
    </row>
    <row r="12" spans="1:10" ht="16.5" x14ac:dyDescent="0.3">
      <c r="A12" s="38" t="s">
        <v>13</v>
      </c>
      <c r="B12" s="13"/>
      <c r="C12" s="14"/>
      <c r="D12" s="20">
        <f>SUM(C13:C15)</f>
        <v>13641592.760000002</v>
      </c>
      <c r="E12" s="16"/>
      <c r="F12" s="17"/>
      <c r="G12" s="26" t="s">
        <v>14</v>
      </c>
      <c r="H12" s="27"/>
      <c r="I12" s="28">
        <v>215273125.72</v>
      </c>
      <c r="J12" s="24"/>
    </row>
    <row r="13" spans="1:10" ht="16.5" x14ac:dyDescent="0.3">
      <c r="A13" s="38"/>
      <c r="B13" s="22" t="s">
        <v>15</v>
      </c>
      <c r="C13" s="23">
        <v>3837704.5400000005</v>
      </c>
      <c r="D13" s="30"/>
      <c r="E13" s="16"/>
      <c r="F13" s="17"/>
      <c r="G13" s="26"/>
      <c r="H13" s="27"/>
      <c r="I13" s="33"/>
      <c r="J13" s="24"/>
    </row>
    <row r="14" spans="1:10" ht="16.5" x14ac:dyDescent="0.3">
      <c r="A14" s="38"/>
      <c r="B14" s="22" t="s">
        <v>16</v>
      </c>
      <c r="C14" s="23">
        <v>-617303.1</v>
      </c>
      <c r="D14" s="30"/>
      <c r="E14" s="16"/>
      <c r="F14" s="17" t="s">
        <v>17</v>
      </c>
      <c r="G14" s="35"/>
      <c r="H14" s="36"/>
      <c r="I14" s="37"/>
      <c r="J14" s="20">
        <f>SUM(I15+I16)</f>
        <v>43006496.549999997</v>
      </c>
    </row>
    <row r="15" spans="1:10" ht="16.5" x14ac:dyDescent="0.3">
      <c r="A15" s="38"/>
      <c r="B15" s="22" t="s">
        <v>18</v>
      </c>
      <c r="C15" s="29">
        <v>10421191.32</v>
      </c>
      <c r="D15" s="30"/>
      <c r="E15" s="16"/>
      <c r="F15" s="17"/>
      <c r="G15" s="26" t="s">
        <v>19</v>
      </c>
      <c r="H15" s="27"/>
      <c r="I15" s="39">
        <v>33134690.989999998</v>
      </c>
      <c r="J15" s="30"/>
    </row>
    <row r="16" spans="1:10" ht="16.5" x14ac:dyDescent="0.3">
      <c r="A16" s="40"/>
      <c r="B16" s="5"/>
      <c r="C16" s="14"/>
      <c r="D16" s="30"/>
      <c r="E16" s="4"/>
      <c r="F16" s="17"/>
      <c r="G16" s="26" t="s">
        <v>20</v>
      </c>
      <c r="H16" s="27"/>
      <c r="I16" s="28">
        <v>9871805.5600000005</v>
      </c>
      <c r="J16" s="30"/>
    </row>
    <row r="17" spans="1:10" ht="16.5" x14ac:dyDescent="0.3">
      <c r="A17" s="38" t="s">
        <v>21</v>
      </c>
      <c r="B17" s="13"/>
      <c r="C17" s="14"/>
      <c r="D17" s="20">
        <f>SUM(C18:C20)</f>
        <v>419376.50000000745</v>
      </c>
      <c r="E17" s="4"/>
      <c r="F17" s="17" t="s">
        <v>22</v>
      </c>
      <c r="G17" s="26"/>
      <c r="H17" s="27"/>
      <c r="I17" s="33"/>
      <c r="J17" s="30"/>
    </row>
    <row r="18" spans="1:10" ht="16.5" x14ac:dyDescent="0.3">
      <c r="A18" s="41"/>
      <c r="B18" s="22" t="s">
        <v>23</v>
      </c>
      <c r="C18" s="23">
        <v>86443.26999999999</v>
      </c>
      <c r="D18" s="24"/>
      <c r="E18" s="4"/>
      <c r="F18" s="42" t="s">
        <v>24</v>
      </c>
      <c r="G18" s="35"/>
      <c r="H18" s="36"/>
      <c r="I18" s="37"/>
      <c r="J18" s="20">
        <f>I19</f>
        <v>216016457.41999999</v>
      </c>
    </row>
    <row r="19" spans="1:10" ht="16.5" x14ac:dyDescent="0.3">
      <c r="A19" s="41"/>
      <c r="B19" s="22" t="s">
        <v>25</v>
      </c>
      <c r="C19" s="23">
        <v>43113797.230000004</v>
      </c>
      <c r="D19" s="24"/>
      <c r="E19" s="4"/>
      <c r="F19" s="17"/>
      <c r="G19" s="26"/>
      <c r="H19" s="27"/>
      <c r="I19" s="28">
        <f>SUM(H20:H21)</f>
        <v>216016457.41999999</v>
      </c>
      <c r="J19" s="30"/>
    </row>
    <row r="20" spans="1:10" ht="16.5" x14ac:dyDescent="0.3">
      <c r="A20" s="41"/>
      <c r="B20" s="22" t="s">
        <v>26</v>
      </c>
      <c r="C20" s="29">
        <v>-42780864</v>
      </c>
      <c r="D20" s="24"/>
      <c r="E20" s="4"/>
      <c r="F20" s="17"/>
      <c r="G20" s="26" t="s">
        <v>27</v>
      </c>
      <c r="H20" s="43">
        <v>215451098.13999999</v>
      </c>
      <c r="I20" s="33"/>
      <c r="J20" s="30"/>
    </row>
    <row r="21" spans="1:10" ht="16.5" x14ac:dyDescent="0.3">
      <c r="A21" s="41"/>
      <c r="B21" s="2"/>
      <c r="C21" s="1"/>
      <c r="D21" s="24"/>
      <c r="E21" s="4"/>
      <c r="F21" s="31"/>
      <c r="G21" s="26" t="s">
        <v>28</v>
      </c>
      <c r="H21" s="28">
        <v>565359.28</v>
      </c>
      <c r="I21" s="33"/>
      <c r="J21" s="30"/>
    </row>
    <row r="22" spans="1:10" x14ac:dyDescent="0.25">
      <c r="A22" s="38" t="s">
        <v>29</v>
      </c>
      <c r="B22" s="5"/>
      <c r="C22" s="14"/>
      <c r="D22" s="20">
        <f>SUM(C23:C32)</f>
        <v>822694355.03999996</v>
      </c>
      <c r="E22" s="16"/>
      <c r="F22" s="17" t="s">
        <v>30</v>
      </c>
      <c r="G22" s="32"/>
      <c r="H22" s="27"/>
      <c r="I22" s="33"/>
      <c r="J22" s="30"/>
    </row>
    <row r="23" spans="1:10" ht="16.5" x14ac:dyDescent="0.3">
      <c r="A23" s="1"/>
      <c r="B23" s="22" t="s">
        <v>31</v>
      </c>
      <c r="C23" s="23">
        <v>898245084.86999989</v>
      </c>
      <c r="D23" s="3"/>
      <c r="E23" s="4"/>
      <c r="F23" s="17"/>
      <c r="G23" s="35"/>
      <c r="H23" s="36"/>
      <c r="I23" s="37"/>
      <c r="J23" s="20">
        <f>SUM(I24:I25)</f>
        <v>4472915.76</v>
      </c>
    </row>
    <row r="24" spans="1:10" ht="16.5" x14ac:dyDescent="0.3">
      <c r="A24" s="41"/>
      <c r="B24" s="22" t="s">
        <v>32</v>
      </c>
      <c r="C24" s="23">
        <v>47013531.039999999</v>
      </c>
      <c r="D24" s="24"/>
      <c r="E24" s="4"/>
      <c r="F24" s="17"/>
      <c r="G24" s="26" t="s">
        <v>33</v>
      </c>
      <c r="H24" s="27"/>
      <c r="I24" s="43">
        <v>258113.87</v>
      </c>
      <c r="J24" s="30"/>
    </row>
    <row r="25" spans="1:10" ht="16.5" x14ac:dyDescent="0.3">
      <c r="A25" s="41"/>
      <c r="B25" s="22" t="s">
        <v>34</v>
      </c>
      <c r="C25" s="23">
        <v>3413647.62</v>
      </c>
      <c r="D25" s="24"/>
      <c r="E25" s="4"/>
      <c r="F25" s="17"/>
      <c r="G25" s="26" t="s">
        <v>35</v>
      </c>
      <c r="H25" s="27"/>
      <c r="I25" s="28">
        <v>4214801.8899999997</v>
      </c>
      <c r="J25" s="30"/>
    </row>
    <row r="26" spans="1:10" ht="16.5" x14ac:dyDescent="0.3">
      <c r="A26" s="41"/>
      <c r="B26" s="22" t="s">
        <v>36</v>
      </c>
      <c r="C26" s="23">
        <v>-14846611.350000001</v>
      </c>
      <c r="D26" s="24"/>
      <c r="E26" s="4"/>
      <c r="F26" s="31"/>
      <c r="G26" s="26"/>
      <c r="H26" s="27"/>
      <c r="I26" s="43"/>
      <c r="J26" s="30"/>
    </row>
    <row r="27" spans="1:10" ht="16.5" x14ac:dyDescent="0.3">
      <c r="A27" s="41"/>
      <c r="B27" s="22" t="s">
        <v>37</v>
      </c>
      <c r="C27" s="23">
        <v>-55611602.659999996</v>
      </c>
      <c r="D27" s="24"/>
      <c r="E27" s="4"/>
      <c r="F27" s="17" t="s">
        <v>38</v>
      </c>
      <c r="G27" s="32"/>
      <c r="H27" s="27"/>
      <c r="I27" s="33"/>
      <c r="J27" s="30"/>
    </row>
    <row r="28" spans="1:10" ht="16.5" x14ac:dyDescent="0.3">
      <c r="A28" s="41"/>
      <c r="B28" s="26" t="s">
        <v>39</v>
      </c>
      <c r="C28" s="23">
        <v>-55846552.670000002</v>
      </c>
      <c r="D28" s="24"/>
      <c r="E28" s="4"/>
      <c r="F28" s="17"/>
      <c r="G28" s="26"/>
      <c r="H28" s="27"/>
      <c r="I28" s="33"/>
      <c r="J28" s="44">
        <f>SUM(I29:I29)</f>
        <v>1850597.68</v>
      </c>
    </row>
    <row r="29" spans="1:10" ht="16.5" x14ac:dyDescent="0.3">
      <c r="A29" s="41"/>
      <c r="B29" s="22" t="s">
        <v>40</v>
      </c>
      <c r="C29" s="23">
        <v>-166713.41</v>
      </c>
      <c r="D29" s="24"/>
      <c r="E29" s="4"/>
      <c r="F29" s="31"/>
      <c r="G29" s="26" t="s">
        <v>41</v>
      </c>
      <c r="H29" s="27"/>
      <c r="I29" s="28">
        <v>1850597.68</v>
      </c>
      <c r="J29" s="30"/>
    </row>
    <row r="30" spans="1:10" ht="16.5" x14ac:dyDescent="0.3">
      <c r="A30" s="41"/>
      <c r="B30" s="22" t="s">
        <v>42</v>
      </c>
      <c r="C30" s="23">
        <v>493571.6</v>
      </c>
      <c r="D30" s="24"/>
      <c r="E30" s="4"/>
      <c r="F30" s="31"/>
      <c r="G30" s="32"/>
      <c r="H30" s="27"/>
      <c r="I30" s="45"/>
      <c r="J30" s="30"/>
    </row>
    <row r="31" spans="1:10" ht="16.5" x14ac:dyDescent="0.3">
      <c r="A31" s="41"/>
      <c r="B31" s="22" t="s">
        <v>43</v>
      </c>
      <c r="C31" s="23">
        <v>4935.8999999999996</v>
      </c>
      <c r="D31" s="24"/>
      <c r="E31" s="4"/>
      <c r="F31" s="31"/>
      <c r="G31" s="32"/>
      <c r="H31" s="27"/>
      <c r="I31" s="45"/>
      <c r="J31" s="30"/>
    </row>
    <row r="32" spans="1:10" ht="17.25" thickBot="1" x14ac:dyDescent="0.35">
      <c r="A32" s="41"/>
      <c r="B32" s="22" t="s">
        <v>44</v>
      </c>
      <c r="C32" s="29">
        <v>-4935.8999999999996</v>
      </c>
      <c r="D32" s="24"/>
      <c r="E32" s="4"/>
      <c r="F32" s="31"/>
      <c r="G32" s="35" t="s">
        <v>45</v>
      </c>
      <c r="H32" s="27"/>
      <c r="I32" s="45"/>
      <c r="J32" s="46">
        <f>SUM(J7:J31)</f>
        <v>489176585.30000001</v>
      </c>
    </row>
    <row r="33" spans="1:10" ht="17.25" thickTop="1" x14ac:dyDescent="0.3">
      <c r="A33" s="41"/>
      <c r="B33" s="47"/>
      <c r="C33" s="47"/>
      <c r="D33" s="24"/>
      <c r="E33" s="16"/>
      <c r="F33" s="48" t="s">
        <v>46</v>
      </c>
      <c r="G33" s="49"/>
      <c r="H33" s="27"/>
      <c r="I33" s="45"/>
      <c r="J33" s="50"/>
    </row>
    <row r="34" spans="1:10" ht="16.5" x14ac:dyDescent="0.3">
      <c r="A34" s="38" t="s">
        <v>47</v>
      </c>
      <c r="B34" s="5"/>
      <c r="C34" s="14"/>
      <c r="D34" s="20">
        <f>SUM(C35:C39)</f>
        <v>15866052.310000001</v>
      </c>
      <c r="E34" s="4"/>
      <c r="F34" s="51" t="s">
        <v>48</v>
      </c>
      <c r="G34" s="26"/>
      <c r="H34" s="27"/>
      <c r="I34" s="33"/>
      <c r="J34" s="30"/>
    </row>
    <row r="35" spans="1:10" ht="16.5" x14ac:dyDescent="0.3">
      <c r="A35" s="1"/>
      <c r="B35" s="22" t="s">
        <v>49</v>
      </c>
      <c r="C35" s="23">
        <v>14139081.59</v>
      </c>
      <c r="D35" s="3"/>
      <c r="E35" s="4"/>
      <c r="F35" s="52"/>
      <c r="G35" s="26"/>
      <c r="H35" s="27"/>
      <c r="I35" s="37"/>
      <c r="J35" s="20">
        <f>SUM(I36:I39)</f>
        <v>36067600.430000007</v>
      </c>
    </row>
    <row r="36" spans="1:10" ht="16.5" x14ac:dyDescent="0.3">
      <c r="A36" s="41"/>
      <c r="B36" s="22" t="s">
        <v>50</v>
      </c>
      <c r="C36" s="23">
        <v>-4796924.13</v>
      </c>
      <c r="D36" s="24"/>
      <c r="E36" s="4"/>
      <c r="F36" s="52"/>
      <c r="G36" s="53" t="s">
        <v>51</v>
      </c>
      <c r="H36" s="45"/>
      <c r="I36" s="39">
        <v>6635428.5700000003</v>
      </c>
      <c r="J36" s="30"/>
    </row>
    <row r="37" spans="1:10" ht="16.5" x14ac:dyDescent="0.3">
      <c r="A37" s="41"/>
      <c r="B37" s="22" t="s">
        <v>52</v>
      </c>
      <c r="C37" s="23">
        <v>5854216.8600000003</v>
      </c>
      <c r="D37" s="24"/>
      <c r="E37" s="4"/>
      <c r="F37" s="52"/>
      <c r="G37" s="53" t="s">
        <v>53</v>
      </c>
      <c r="H37" s="49"/>
      <c r="I37" s="43">
        <v>192517.61</v>
      </c>
      <c r="J37" s="30"/>
    </row>
    <row r="38" spans="1:10" ht="16.5" x14ac:dyDescent="0.3">
      <c r="A38" s="41"/>
      <c r="B38" s="22" t="s">
        <v>54</v>
      </c>
      <c r="C38" s="23">
        <v>1647388.05</v>
      </c>
      <c r="D38" s="24"/>
      <c r="E38" s="4"/>
      <c r="F38" s="52"/>
      <c r="G38" s="54" t="s">
        <v>55</v>
      </c>
      <c r="H38" s="49"/>
      <c r="I38" s="43">
        <v>20418068.270000011</v>
      </c>
      <c r="J38" s="30"/>
    </row>
    <row r="39" spans="1:10" ht="16.5" x14ac:dyDescent="0.3">
      <c r="A39" s="41"/>
      <c r="B39" s="22" t="s">
        <v>56</v>
      </c>
      <c r="C39" s="29">
        <v>-977710.06</v>
      </c>
      <c r="D39" s="24"/>
      <c r="E39" s="16"/>
      <c r="F39" s="16"/>
      <c r="G39" s="41" t="s">
        <v>57</v>
      </c>
      <c r="H39" s="55"/>
      <c r="I39" s="29">
        <v>8821585.9800000004</v>
      </c>
      <c r="J39" s="30"/>
    </row>
    <row r="40" spans="1:10" ht="16.5" x14ac:dyDescent="0.3">
      <c r="A40" s="41"/>
      <c r="B40" s="2"/>
      <c r="C40" s="1"/>
      <c r="D40" s="24"/>
      <c r="E40" s="4"/>
      <c r="F40" s="17" t="s">
        <v>58</v>
      </c>
      <c r="G40" s="56"/>
      <c r="H40" s="57"/>
      <c r="I40" s="19"/>
      <c r="J40" s="30"/>
    </row>
    <row r="41" spans="1:10" x14ac:dyDescent="0.25">
      <c r="A41" s="38" t="s">
        <v>59</v>
      </c>
      <c r="B41" s="5"/>
      <c r="C41" s="14"/>
      <c r="D41" s="44">
        <f>SUM(C42:C48)</f>
        <v>2759650.1700000004</v>
      </c>
      <c r="E41" s="4"/>
      <c r="F41" s="38"/>
      <c r="G41" s="13"/>
      <c r="H41" s="18"/>
      <c r="I41" s="19"/>
      <c r="J41" s="58">
        <f>SUM(I42:I43)</f>
        <v>371620032.69</v>
      </c>
    </row>
    <row r="42" spans="1:10" ht="16.5" x14ac:dyDescent="0.3">
      <c r="A42" s="1"/>
      <c r="B42" s="22" t="s">
        <v>60</v>
      </c>
      <c r="C42" s="23">
        <v>2675.2</v>
      </c>
      <c r="D42" s="3"/>
      <c r="E42" s="4"/>
      <c r="F42" s="38"/>
      <c r="G42" s="22" t="s">
        <v>61</v>
      </c>
      <c r="H42" s="18"/>
      <c r="I42" s="59">
        <v>359745380.02999997</v>
      </c>
      <c r="J42" s="16"/>
    </row>
    <row r="43" spans="1:10" ht="16.5" x14ac:dyDescent="0.3">
      <c r="A43" s="41"/>
      <c r="B43" s="22" t="s">
        <v>62</v>
      </c>
      <c r="C43" s="23">
        <v>-2675.2</v>
      </c>
      <c r="D43" s="24"/>
      <c r="E43" s="4"/>
      <c r="F43" s="40"/>
      <c r="G43" s="22" t="s">
        <v>63</v>
      </c>
      <c r="H43" s="18"/>
      <c r="I43" s="29">
        <v>11874652.66</v>
      </c>
      <c r="J43" s="4"/>
    </row>
    <row r="44" spans="1:10" ht="16.5" x14ac:dyDescent="0.3">
      <c r="A44" s="41"/>
      <c r="B44" s="60" t="s">
        <v>64</v>
      </c>
      <c r="C44" s="61">
        <v>1231157.6200000001</v>
      </c>
      <c r="D44" s="24"/>
      <c r="E44" s="4"/>
      <c r="F44" s="4"/>
      <c r="G44" s="4"/>
      <c r="H44" s="14"/>
      <c r="I44" s="14"/>
      <c r="J44" s="57"/>
    </row>
    <row r="45" spans="1:10" ht="17.25" thickBot="1" x14ac:dyDescent="0.35">
      <c r="A45" s="41"/>
      <c r="B45" s="22" t="s">
        <v>65</v>
      </c>
      <c r="C45" s="61">
        <v>2024794.99</v>
      </c>
      <c r="D45" s="24"/>
      <c r="E45" s="4"/>
      <c r="F45" s="16"/>
      <c r="G45" s="13" t="s">
        <v>66</v>
      </c>
      <c r="H45" s="19"/>
      <c r="I45" s="19"/>
      <c r="J45" s="62">
        <f>SUM(+J35+J41)</f>
        <v>407687633.12</v>
      </c>
    </row>
    <row r="46" spans="1:10" ht="17.25" thickTop="1" x14ac:dyDescent="0.3">
      <c r="A46" s="41"/>
      <c r="B46" s="22" t="s">
        <v>67</v>
      </c>
      <c r="C46" s="61">
        <v>-507354.04</v>
      </c>
      <c r="D46" s="24"/>
      <c r="E46" s="4"/>
      <c r="F46" s="4"/>
      <c r="G46" s="4"/>
      <c r="H46" s="14"/>
      <c r="I46" s="14"/>
      <c r="J46" s="14"/>
    </row>
    <row r="47" spans="1:10" ht="16.5" x14ac:dyDescent="0.3">
      <c r="A47" s="41"/>
      <c r="B47" s="22" t="s">
        <v>68</v>
      </c>
      <c r="C47" s="59">
        <v>63050.96</v>
      </c>
      <c r="D47" s="24"/>
      <c r="E47" s="4"/>
      <c r="F47" s="4"/>
      <c r="G47" s="16"/>
      <c r="H47" s="19"/>
      <c r="I47" s="19"/>
      <c r="J47" s="19"/>
    </row>
    <row r="48" spans="1:10" ht="34.5" customHeight="1" x14ac:dyDescent="0.3">
      <c r="A48" s="41"/>
      <c r="B48" s="63" t="s">
        <v>69</v>
      </c>
      <c r="C48" s="29">
        <v>-51999.360000000001</v>
      </c>
      <c r="D48" s="24"/>
      <c r="E48" s="4"/>
      <c r="F48" s="4"/>
      <c r="G48" s="16"/>
      <c r="H48" s="19"/>
      <c r="I48" s="19"/>
      <c r="J48" s="19"/>
    </row>
    <row r="49" spans="1:10" ht="16.5" x14ac:dyDescent="0.3">
      <c r="A49" s="41"/>
      <c r="B49" s="2"/>
      <c r="C49" s="1"/>
      <c r="D49" s="24"/>
      <c r="E49" s="4"/>
      <c r="F49" s="16"/>
      <c r="G49" s="16"/>
      <c r="H49" s="19"/>
      <c r="I49" s="19"/>
      <c r="J49" s="19"/>
    </row>
    <row r="50" spans="1:10" x14ac:dyDescent="0.25">
      <c r="A50" s="64"/>
      <c r="B50" s="5"/>
      <c r="C50" s="14"/>
      <c r="D50" s="24"/>
      <c r="E50" s="4"/>
      <c r="F50" s="16"/>
      <c r="G50" s="4"/>
      <c r="H50" s="14"/>
      <c r="I50" s="14"/>
      <c r="J50" s="14"/>
    </row>
    <row r="51" spans="1:10" ht="18" thickBot="1" x14ac:dyDescent="0.35">
      <c r="A51" s="65" t="s">
        <v>70</v>
      </c>
      <c r="B51" s="66"/>
      <c r="C51" s="67"/>
      <c r="D51" s="68">
        <f>SUM(D7:D46)</f>
        <v>896864218.41999984</v>
      </c>
      <c r="E51" s="69"/>
      <c r="F51" s="69"/>
      <c r="G51" s="70" t="s">
        <v>71</v>
      </c>
      <c r="H51" s="19"/>
      <c r="I51" s="19"/>
      <c r="J51" s="71">
        <f>J32+J45</f>
        <v>896864218.42000008</v>
      </c>
    </row>
    <row r="52" spans="1:10" ht="18" thickTop="1" x14ac:dyDescent="0.3">
      <c r="A52" s="72"/>
      <c r="B52" s="5"/>
      <c r="C52" s="14"/>
      <c r="D52" s="50"/>
      <c r="E52" s="4"/>
      <c r="F52" s="16"/>
      <c r="G52" s="1"/>
      <c r="H52" s="73"/>
      <c r="I52" s="67"/>
      <c r="J52" s="1"/>
    </row>
    <row r="53" spans="1:10" x14ac:dyDescent="0.25">
      <c r="A53" s="72"/>
      <c r="B53" s="5"/>
      <c r="C53" s="14"/>
      <c r="D53" s="24"/>
      <c r="E53" s="4"/>
      <c r="F53" s="16"/>
      <c r="G53" s="4"/>
      <c r="H53" s="4"/>
      <c r="I53" s="4"/>
      <c r="J53" s="4"/>
    </row>
    <row r="54" spans="1:10" ht="18" thickBot="1" x14ac:dyDescent="0.35">
      <c r="A54" s="74" t="s">
        <v>72</v>
      </c>
      <c r="B54" s="66"/>
      <c r="C54" s="67"/>
      <c r="D54" s="75">
        <v>248839104.94</v>
      </c>
      <c r="E54" s="69"/>
      <c r="F54" s="69"/>
      <c r="G54" s="76" t="s">
        <v>73</v>
      </c>
      <c r="H54" s="14"/>
      <c r="I54" s="14"/>
      <c r="J54" s="77">
        <f>D54</f>
        <v>248839104.94</v>
      </c>
    </row>
    <row r="55" spans="1:10" ht="16.5" thickTop="1" x14ac:dyDescent="0.25">
      <c r="A55" s="78"/>
      <c r="B55" s="2"/>
      <c r="C55" s="79"/>
      <c r="D55" s="80"/>
      <c r="E55" s="1"/>
      <c r="F55" s="47"/>
      <c r="G55" s="1"/>
      <c r="H55" s="73"/>
      <c r="I55" s="73"/>
      <c r="J55" s="1"/>
    </row>
    <row r="56" spans="1:10" x14ac:dyDescent="0.25">
      <c r="A56" s="78"/>
      <c r="B56" s="2"/>
      <c r="C56" s="81"/>
      <c r="D56" s="82"/>
      <c r="E56" s="1"/>
      <c r="F56" s="47"/>
      <c r="G56" s="47"/>
      <c r="H56" s="47"/>
      <c r="I56" s="47"/>
      <c r="J56" s="47"/>
    </row>
    <row r="57" spans="1:10" x14ac:dyDescent="0.25">
      <c r="A57" s="78"/>
      <c r="B57" s="2"/>
      <c r="C57" s="81"/>
      <c r="D57" s="82"/>
      <c r="E57" s="1"/>
      <c r="F57" s="47"/>
      <c r="G57" s="47"/>
      <c r="H57" s="83"/>
      <c r="I57" s="47"/>
      <c r="J57" s="47"/>
    </row>
    <row r="58" spans="1:10" x14ac:dyDescent="0.25">
      <c r="A58" s="78"/>
      <c r="B58" s="2"/>
      <c r="C58" s="81"/>
      <c r="D58" s="82"/>
      <c r="E58" s="1"/>
      <c r="F58" s="47"/>
      <c r="G58" s="47"/>
      <c r="H58" s="83"/>
      <c r="I58" s="47"/>
      <c r="J58" s="47"/>
    </row>
    <row r="59" spans="1:10" x14ac:dyDescent="0.25">
      <c r="A59" s="78"/>
      <c r="B59" s="2"/>
      <c r="C59" s="81"/>
      <c r="D59" s="82"/>
      <c r="E59" s="1"/>
      <c r="F59" s="47"/>
      <c r="G59" s="47"/>
      <c r="H59" s="83"/>
      <c r="I59" s="47"/>
      <c r="J59" s="47"/>
    </row>
    <row r="60" spans="1:10" x14ac:dyDescent="0.25">
      <c r="A60" s="78"/>
      <c r="B60" s="2"/>
      <c r="C60" s="81"/>
      <c r="D60" s="82"/>
      <c r="E60" s="1"/>
      <c r="F60" s="1"/>
      <c r="G60" s="47"/>
      <c r="H60" s="83"/>
      <c r="I60" s="47"/>
      <c r="J60" s="47"/>
    </row>
    <row r="61" spans="1:10" x14ac:dyDescent="0.25">
      <c r="A61" s="78"/>
      <c r="B61" s="2"/>
      <c r="C61" s="84"/>
      <c r="D61" s="82"/>
      <c r="E61" s="47"/>
      <c r="F61" s="47"/>
      <c r="G61" s="47"/>
      <c r="H61" s="85"/>
      <c r="I61" s="83"/>
      <c r="J61" s="47"/>
    </row>
    <row r="62" spans="1:10" x14ac:dyDescent="0.25">
      <c r="A62" s="78"/>
      <c r="B62" s="2"/>
      <c r="C62" s="1"/>
      <c r="D62" s="1"/>
      <c r="E62" s="82"/>
      <c r="F62" s="47"/>
      <c r="G62" s="86"/>
      <c r="H62" s="1"/>
      <c r="I62" s="1"/>
      <c r="J62" s="1"/>
    </row>
    <row r="63" spans="1:10" x14ac:dyDescent="0.25">
      <c r="A63" s="78"/>
      <c r="B63" s="2"/>
      <c r="C63" s="123" t="s">
        <v>74</v>
      </c>
      <c r="D63" s="123"/>
      <c r="E63" s="82"/>
      <c r="F63" s="47"/>
      <c r="G63" s="1"/>
      <c r="H63" s="1"/>
      <c r="I63" s="1"/>
      <c r="J63" s="1"/>
    </row>
    <row r="64" spans="1:10" x14ac:dyDescent="0.25">
      <c r="A64" s="78"/>
      <c r="B64" s="87"/>
      <c r="C64" s="123" t="s">
        <v>75</v>
      </c>
      <c r="D64" s="123"/>
      <c r="E64" s="1"/>
      <c r="F64" s="47"/>
      <c r="G64" s="47"/>
      <c r="H64" s="86" t="s">
        <v>76</v>
      </c>
      <c r="I64" s="86"/>
      <c r="J64" s="47"/>
    </row>
    <row r="65" spans="1:10" x14ac:dyDescent="0.25">
      <c r="A65" s="1"/>
      <c r="B65" s="2"/>
      <c r="C65" s="1"/>
      <c r="D65" s="3"/>
      <c r="E65" s="1"/>
      <c r="F65" s="47"/>
      <c r="G65" s="1"/>
      <c r="H65" s="86" t="s">
        <v>77</v>
      </c>
      <c r="I65" s="47"/>
      <c r="J65" s="47"/>
    </row>
  </sheetData>
  <mergeCells count="7">
    <mergeCell ref="C64:D64"/>
    <mergeCell ref="A1:J1"/>
    <mergeCell ref="A2:J2"/>
    <mergeCell ref="A3:J3"/>
    <mergeCell ref="A6:B6"/>
    <mergeCell ref="F6:G6"/>
    <mergeCell ref="C63:D6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4"/>
  <sheetViews>
    <sheetView showGridLines="0" tabSelected="1" zoomScale="80" zoomScaleNormal="80" workbookViewId="0">
      <selection activeCell="A3" sqref="A3:G3"/>
    </sheetView>
  </sheetViews>
  <sheetFormatPr baseColWidth="10" defaultRowHeight="15" x14ac:dyDescent="0.25"/>
  <cols>
    <col min="1" max="1" width="4.28515625" customWidth="1"/>
    <col min="2" max="2" width="6.28515625" customWidth="1"/>
    <col min="3" max="3" width="62.7109375" bestFit="1" customWidth="1"/>
    <col min="4" max="5" width="18.42578125" bestFit="1" customWidth="1"/>
    <col min="6" max="6" width="25" bestFit="1" customWidth="1"/>
    <col min="7" max="7" width="19.140625" bestFit="1" customWidth="1"/>
  </cols>
  <sheetData>
    <row r="1" spans="1:7" ht="15.75" x14ac:dyDescent="0.25">
      <c r="A1" s="126" t="s">
        <v>0</v>
      </c>
      <c r="B1" s="126"/>
      <c r="C1" s="126"/>
      <c r="D1" s="126"/>
      <c r="E1" s="126"/>
      <c r="F1" s="126"/>
      <c r="G1" s="126"/>
    </row>
    <row r="2" spans="1:7" x14ac:dyDescent="0.25">
      <c r="A2" s="127" t="s">
        <v>78</v>
      </c>
      <c r="B2" s="127"/>
      <c r="C2" s="127"/>
      <c r="D2" s="127"/>
      <c r="E2" s="127"/>
      <c r="F2" s="127"/>
      <c r="G2" s="127"/>
    </row>
    <row r="3" spans="1:7" x14ac:dyDescent="0.25">
      <c r="A3" s="128" t="s">
        <v>79</v>
      </c>
      <c r="B3" s="128"/>
      <c r="C3" s="128"/>
      <c r="D3" s="128"/>
      <c r="E3" s="128"/>
      <c r="F3" s="128"/>
      <c r="G3" s="128"/>
    </row>
    <row r="4" spans="1:7" ht="15.75" x14ac:dyDescent="0.25">
      <c r="A4" s="129" t="s">
        <v>80</v>
      </c>
      <c r="B4" s="129"/>
      <c r="C4" s="129"/>
      <c r="D4" s="129"/>
      <c r="E4" s="129"/>
      <c r="F4" s="129"/>
      <c r="G4" s="129"/>
    </row>
    <row r="5" spans="1:7" ht="17.25" x14ac:dyDescent="0.3">
      <c r="A5" s="69"/>
      <c r="B5" s="88"/>
      <c r="C5" s="88"/>
      <c r="D5" s="88"/>
      <c r="E5" s="88"/>
      <c r="F5" s="88"/>
      <c r="G5" s="88"/>
    </row>
    <row r="6" spans="1:7" ht="17.25" x14ac:dyDescent="0.3">
      <c r="A6" s="69"/>
      <c r="B6" s="89"/>
      <c r="C6" s="66"/>
      <c r="D6" s="90"/>
      <c r="E6" s="70"/>
      <c r="F6" s="91"/>
      <c r="G6" s="69"/>
    </row>
    <row r="7" spans="1:7" ht="17.25" x14ac:dyDescent="0.3">
      <c r="A7" s="92" t="s">
        <v>81</v>
      </c>
      <c r="B7" s="93"/>
      <c r="C7" s="94"/>
      <c r="D7" s="95"/>
      <c r="E7" s="96"/>
      <c r="F7" s="97"/>
      <c r="G7" s="96">
        <f>SUM(F8:F23)</f>
        <v>62095880.660000004</v>
      </c>
    </row>
    <row r="8" spans="1:7" ht="15.75" x14ac:dyDescent="0.25">
      <c r="A8" s="70"/>
      <c r="B8" s="98" t="s">
        <v>82</v>
      </c>
      <c r="C8" s="99"/>
      <c r="D8" s="100"/>
      <c r="E8" s="73"/>
      <c r="F8" s="101">
        <f>SUM(E9:E10)</f>
        <v>43070997.07</v>
      </c>
      <c r="G8" s="73"/>
    </row>
    <row r="9" spans="1:7" ht="17.25" x14ac:dyDescent="0.3">
      <c r="A9" s="69"/>
      <c r="B9" s="93"/>
      <c r="C9" s="22" t="s">
        <v>83</v>
      </c>
      <c r="D9" s="90"/>
      <c r="E9" s="67">
        <v>650617.16999999993</v>
      </c>
      <c r="F9" s="102"/>
      <c r="G9" s="67"/>
    </row>
    <row r="10" spans="1:7" ht="17.25" x14ac:dyDescent="0.3">
      <c r="A10" s="69"/>
      <c r="B10" s="93"/>
      <c r="C10" s="22" t="s">
        <v>84</v>
      </c>
      <c r="D10" s="90"/>
      <c r="E10" s="103">
        <v>42420379.899999999</v>
      </c>
      <c r="F10" s="102"/>
      <c r="G10" s="67"/>
    </row>
    <row r="11" spans="1:7" ht="17.25" x14ac:dyDescent="0.3">
      <c r="A11" s="69"/>
      <c r="B11" s="93"/>
      <c r="C11" s="66"/>
      <c r="D11" s="90"/>
      <c r="E11" s="67"/>
      <c r="F11" s="102"/>
      <c r="G11" s="67"/>
    </row>
    <row r="12" spans="1:7" ht="15.75" x14ac:dyDescent="0.25">
      <c r="A12" s="70"/>
      <c r="B12" s="98" t="s">
        <v>85</v>
      </c>
      <c r="C12" s="99"/>
      <c r="D12" s="100"/>
      <c r="E12" s="73"/>
      <c r="F12" s="101">
        <f>SUM(E13:E14)</f>
        <v>285208.46000000031</v>
      </c>
      <c r="G12" s="73"/>
    </row>
    <row r="13" spans="1:7" ht="17.25" x14ac:dyDescent="0.3">
      <c r="A13" s="70"/>
      <c r="B13" s="98"/>
      <c r="C13" s="22" t="s">
        <v>86</v>
      </c>
      <c r="D13" s="100"/>
      <c r="E13" s="104">
        <v>2145.85</v>
      </c>
      <c r="F13" s="101"/>
      <c r="G13" s="73"/>
    </row>
    <row r="14" spans="1:7" ht="17.25" x14ac:dyDescent="0.3">
      <c r="A14" s="69"/>
      <c r="B14" s="93"/>
      <c r="C14" s="22" t="s">
        <v>87</v>
      </c>
      <c r="D14" s="90"/>
      <c r="E14" s="103">
        <v>283062.61000000034</v>
      </c>
      <c r="F14" s="102"/>
      <c r="G14" s="67"/>
    </row>
    <row r="15" spans="1:7" ht="17.25" x14ac:dyDescent="0.3">
      <c r="A15" s="69"/>
      <c r="B15" s="93"/>
      <c r="C15" s="66"/>
      <c r="D15" s="90"/>
      <c r="E15" s="67"/>
      <c r="F15" s="102"/>
      <c r="G15" s="67"/>
    </row>
    <row r="16" spans="1:7" ht="17.25" x14ac:dyDescent="0.3">
      <c r="A16" s="70"/>
      <c r="B16" s="98" t="s">
        <v>88</v>
      </c>
      <c r="C16" s="99"/>
      <c r="D16" s="100"/>
      <c r="E16" s="67"/>
      <c r="F16" s="73">
        <f>SUM(E17:E21)</f>
        <v>18696430.160000004</v>
      </c>
      <c r="G16" s="73"/>
    </row>
    <row r="17" spans="1:7" ht="17.25" x14ac:dyDescent="0.3">
      <c r="A17" s="70"/>
      <c r="B17" s="98"/>
      <c r="C17" s="22" t="s">
        <v>89</v>
      </c>
      <c r="D17" s="100"/>
      <c r="E17" s="104">
        <v>17658283.510000002</v>
      </c>
      <c r="F17" s="73"/>
      <c r="G17" s="73"/>
    </row>
    <row r="18" spans="1:7" ht="17.25" x14ac:dyDescent="0.3">
      <c r="A18" s="70"/>
      <c r="B18" s="98"/>
      <c r="C18" s="22" t="s">
        <v>90</v>
      </c>
      <c r="D18" s="100"/>
      <c r="E18" s="104">
        <v>657230.04</v>
      </c>
      <c r="F18" s="73"/>
      <c r="G18" s="73"/>
    </row>
    <row r="19" spans="1:7" ht="17.25" x14ac:dyDescent="0.3">
      <c r="A19" s="70"/>
      <c r="B19" s="98"/>
      <c r="C19" s="22" t="s">
        <v>91</v>
      </c>
      <c r="D19" s="100"/>
      <c r="E19" s="104">
        <v>85453.17</v>
      </c>
      <c r="F19" s="73"/>
      <c r="G19" s="73"/>
    </row>
    <row r="20" spans="1:7" ht="17.25" x14ac:dyDescent="0.3">
      <c r="A20" s="70"/>
      <c r="B20" s="98"/>
      <c r="C20" s="22" t="s">
        <v>92</v>
      </c>
      <c r="D20" s="100"/>
      <c r="E20" s="104">
        <v>240839.77</v>
      </c>
      <c r="F20" s="73"/>
      <c r="G20" s="73"/>
    </row>
    <row r="21" spans="1:7" ht="17.25" x14ac:dyDescent="0.3">
      <c r="A21" s="70"/>
      <c r="B21" s="98"/>
      <c r="C21" s="22" t="s">
        <v>93</v>
      </c>
      <c r="D21" s="100"/>
      <c r="E21" s="103">
        <v>54623.67</v>
      </c>
      <c r="F21" s="73"/>
      <c r="G21" s="73"/>
    </row>
    <row r="22" spans="1:7" ht="15.75" x14ac:dyDescent="0.25">
      <c r="A22" s="70"/>
      <c r="B22" s="98"/>
      <c r="C22" s="99"/>
      <c r="D22" s="100"/>
      <c r="E22" s="73"/>
      <c r="F22" s="101"/>
      <c r="G22" s="73"/>
    </row>
    <row r="23" spans="1:7" ht="17.25" x14ac:dyDescent="0.3">
      <c r="A23" s="70"/>
      <c r="B23" s="98" t="s">
        <v>94</v>
      </c>
      <c r="C23" s="99"/>
      <c r="D23" s="100"/>
      <c r="E23" s="67"/>
      <c r="F23" s="105">
        <v>43244.97</v>
      </c>
      <c r="G23" s="73"/>
    </row>
    <row r="24" spans="1:7" ht="17.25" x14ac:dyDescent="0.3">
      <c r="A24" s="70"/>
      <c r="B24" s="98"/>
      <c r="C24" s="99"/>
      <c r="D24" s="100"/>
      <c r="E24" s="67"/>
      <c r="F24" s="106"/>
      <c r="G24" s="73"/>
    </row>
    <row r="25" spans="1:7" ht="15.75" x14ac:dyDescent="0.25">
      <c r="A25" s="70"/>
      <c r="B25" s="98"/>
      <c r="C25" s="99"/>
      <c r="D25" s="100"/>
      <c r="E25" s="73"/>
      <c r="F25" s="101"/>
      <c r="G25" s="73"/>
    </row>
    <row r="26" spans="1:7" ht="15.75" x14ac:dyDescent="0.25">
      <c r="A26" s="70"/>
      <c r="B26" s="98"/>
      <c r="C26" s="99"/>
      <c r="D26" s="100"/>
      <c r="E26" s="73"/>
      <c r="F26" s="101"/>
      <c r="G26" s="73"/>
    </row>
    <row r="27" spans="1:7" ht="17.25" x14ac:dyDescent="0.3">
      <c r="A27" s="92" t="s">
        <v>95</v>
      </c>
      <c r="B27" s="93"/>
      <c r="C27" s="94"/>
      <c r="D27" s="95"/>
      <c r="E27" s="96"/>
      <c r="F27" s="97"/>
      <c r="G27" s="107">
        <f>SUM(F28:F46)</f>
        <v>41677812.389999993</v>
      </c>
    </row>
    <row r="28" spans="1:7" ht="15.75" x14ac:dyDescent="0.25">
      <c r="A28" s="70"/>
      <c r="B28" s="98" t="s">
        <v>82</v>
      </c>
      <c r="C28" s="99"/>
      <c r="D28" s="100"/>
      <c r="E28" s="73"/>
      <c r="F28" s="101">
        <f>SUM(E29:E33)</f>
        <v>8113956.7699999996</v>
      </c>
      <c r="G28" s="73"/>
    </row>
    <row r="29" spans="1:7" ht="17.25" x14ac:dyDescent="0.3">
      <c r="A29" s="69"/>
      <c r="B29" s="93"/>
      <c r="C29" s="22" t="s">
        <v>96</v>
      </c>
      <c r="D29" s="90"/>
      <c r="E29" s="67">
        <v>931158.59</v>
      </c>
      <c r="F29" s="102"/>
      <c r="G29" s="67"/>
    </row>
    <row r="30" spans="1:7" ht="17.25" x14ac:dyDescent="0.3">
      <c r="A30" s="69"/>
      <c r="B30" s="93"/>
      <c r="C30" s="22" t="s">
        <v>97</v>
      </c>
      <c r="D30" s="90"/>
      <c r="E30" s="67">
        <v>5990550.1699999999</v>
      </c>
      <c r="F30" s="102"/>
      <c r="G30" s="67"/>
    </row>
    <row r="31" spans="1:7" ht="17.25" x14ac:dyDescent="0.3">
      <c r="A31" s="69"/>
      <c r="B31" s="93"/>
      <c r="C31" s="22" t="s">
        <v>98</v>
      </c>
      <c r="D31" s="90"/>
      <c r="E31" s="67">
        <v>573924.06000000006</v>
      </c>
      <c r="F31" s="102"/>
      <c r="G31" s="67"/>
    </row>
    <row r="32" spans="1:7" ht="17.25" x14ac:dyDescent="0.3">
      <c r="A32" s="69"/>
      <c r="B32" s="93"/>
      <c r="C32" s="22" t="s">
        <v>99</v>
      </c>
      <c r="D32" s="90"/>
      <c r="E32" s="67">
        <v>285.47000000000003</v>
      </c>
      <c r="F32" s="102"/>
      <c r="G32" s="67"/>
    </row>
    <row r="33" spans="1:7" ht="17.25" x14ac:dyDescent="0.3">
      <c r="A33" s="69"/>
      <c r="B33" s="93"/>
      <c r="C33" s="22" t="s">
        <v>100</v>
      </c>
      <c r="D33" s="90"/>
      <c r="E33" s="103">
        <v>618038.48</v>
      </c>
      <c r="F33" s="102"/>
      <c r="G33" s="67"/>
    </row>
    <row r="34" spans="1:7" ht="17.25" x14ac:dyDescent="0.3">
      <c r="A34" s="69"/>
      <c r="B34" s="93"/>
      <c r="C34" s="66"/>
      <c r="D34" s="90"/>
      <c r="E34" s="104"/>
      <c r="F34" s="102"/>
      <c r="G34" s="67"/>
    </row>
    <row r="35" spans="1:7" ht="15.75" x14ac:dyDescent="0.25">
      <c r="A35" s="70"/>
      <c r="B35" s="98" t="s">
        <v>101</v>
      </c>
      <c r="C35" s="99"/>
      <c r="D35" s="100"/>
      <c r="E35" s="73"/>
      <c r="F35" s="73">
        <f>+D54</f>
        <v>13324156.85</v>
      </c>
      <c r="G35" s="73"/>
    </row>
    <row r="36" spans="1:7" ht="15.75" x14ac:dyDescent="0.25">
      <c r="A36" s="70"/>
      <c r="B36" s="98"/>
      <c r="C36" s="99"/>
      <c r="D36" s="100"/>
      <c r="E36" s="73"/>
      <c r="F36" s="73"/>
      <c r="G36" s="73"/>
    </row>
    <row r="37" spans="1:7" ht="15.75" x14ac:dyDescent="0.25">
      <c r="A37" s="70"/>
      <c r="B37" s="108" t="s">
        <v>102</v>
      </c>
      <c r="C37" s="99"/>
      <c r="D37" s="100"/>
      <c r="E37" s="73"/>
      <c r="F37" s="101">
        <f>SUM(E38:E42)</f>
        <v>13554844.48</v>
      </c>
      <c r="G37" s="73"/>
    </row>
    <row r="38" spans="1:7" ht="17.25" x14ac:dyDescent="0.3">
      <c r="A38" s="69"/>
      <c r="B38" s="109"/>
      <c r="C38" s="22" t="s">
        <v>103</v>
      </c>
      <c r="D38" s="90"/>
      <c r="E38" s="67">
        <v>6567659.8700000001</v>
      </c>
      <c r="F38" s="102"/>
      <c r="G38" s="67"/>
    </row>
    <row r="39" spans="1:7" ht="17.25" x14ac:dyDescent="0.3">
      <c r="A39" s="69"/>
      <c r="B39" s="109"/>
      <c r="C39" s="22" t="s">
        <v>104</v>
      </c>
      <c r="D39" s="90"/>
      <c r="E39" s="67">
        <v>14105.63</v>
      </c>
      <c r="F39" s="102"/>
      <c r="G39" s="67"/>
    </row>
    <row r="40" spans="1:7" ht="17.25" x14ac:dyDescent="0.3">
      <c r="A40" s="69"/>
      <c r="B40" s="109"/>
      <c r="C40" s="22" t="s">
        <v>105</v>
      </c>
      <c r="D40" s="90"/>
      <c r="E40" s="67">
        <v>5282.859999999986</v>
      </c>
      <c r="F40" s="102"/>
      <c r="G40" s="67"/>
    </row>
    <row r="41" spans="1:7" ht="17.25" x14ac:dyDescent="0.3">
      <c r="A41" s="69"/>
      <c r="B41" s="109"/>
      <c r="C41" s="22" t="s">
        <v>106</v>
      </c>
      <c r="D41" s="90"/>
      <c r="E41" s="67">
        <v>2086191.24</v>
      </c>
      <c r="F41" s="102"/>
      <c r="G41" s="67"/>
    </row>
    <row r="42" spans="1:7" ht="17.25" x14ac:dyDescent="0.3">
      <c r="A42" s="69"/>
      <c r="B42" s="109"/>
      <c r="C42" s="22" t="s">
        <v>107</v>
      </c>
      <c r="D42" s="90"/>
      <c r="E42" s="103">
        <v>4881604.88</v>
      </c>
      <c r="F42" s="102"/>
      <c r="G42" s="67"/>
    </row>
    <row r="43" spans="1:7" ht="17.25" x14ac:dyDescent="0.3">
      <c r="A43" s="69"/>
      <c r="B43" s="109"/>
      <c r="C43" s="66"/>
      <c r="D43" s="90"/>
      <c r="E43" s="104"/>
      <c r="F43" s="102"/>
      <c r="G43" s="67"/>
    </row>
    <row r="44" spans="1:7" ht="15.75" x14ac:dyDescent="0.25">
      <c r="A44" s="70"/>
      <c r="B44" s="108" t="s">
        <v>108</v>
      </c>
      <c r="C44" s="99"/>
      <c r="D44" s="100"/>
      <c r="E44" s="73"/>
      <c r="F44" s="73">
        <v>6677125.3600000003</v>
      </c>
      <c r="G44" s="73"/>
    </row>
    <row r="45" spans="1:7" ht="17.25" x14ac:dyDescent="0.3">
      <c r="A45" s="70"/>
      <c r="B45" s="108"/>
      <c r="C45" s="99"/>
      <c r="D45" s="100"/>
      <c r="E45" s="73"/>
      <c r="F45" s="67"/>
      <c r="G45" s="73"/>
    </row>
    <row r="46" spans="1:7" ht="15.75" x14ac:dyDescent="0.25">
      <c r="A46" s="70"/>
      <c r="B46" s="108" t="s">
        <v>109</v>
      </c>
      <c r="C46" s="99"/>
      <c r="D46" s="100"/>
      <c r="E46" s="73"/>
      <c r="F46" s="105">
        <f>VLOOKUP(B46,'[1]Vinculos Inst.'!$A$188:$D$363,4,0)</f>
        <v>7728.93</v>
      </c>
      <c r="G46" s="73"/>
    </row>
    <row r="47" spans="1:7" ht="15.75" x14ac:dyDescent="0.25">
      <c r="A47" s="70"/>
      <c r="B47" s="108"/>
      <c r="C47" s="99"/>
      <c r="D47" s="100"/>
      <c r="E47" s="73"/>
      <c r="F47" s="101"/>
      <c r="G47" s="73"/>
    </row>
    <row r="48" spans="1:7" ht="18" thickBot="1" x14ac:dyDescent="0.35">
      <c r="A48" s="110" t="s">
        <v>110</v>
      </c>
      <c r="B48" s="93"/>
      <c r="C48" s="94"/>
      <c r="D48" s="95"/>
      <c r="E48" s="96"/>
      <c r="F48" s="97"/>
      <c r="G48" s="111">
        <f>G7-G27</f>
        <v>20418068.270000011</v>
      </c>
    </row>
    <row r="49" spans="1:7" ht="18" thickTop="1" x14ac:dyDescent="0.3">
      <c r="A49" s="69"/>
      <c r="B49" s="93"/>
      <c r="C49" s="66"/>
      <c r="D49" s="90"/>
      <c r="E49" s="70"/>
      <c r="F49" s="91"/>
      <c r="G49" s="69"/>
    </row>
    <row r="50" spans="1:7" ht="17.25" x14ac:dyDescent="0.3">
      <c r="A50" s="69"/>
      <c r="B50" s="93"/>
      <c r="C50" s="66"/>
      <c r="D50" s="90"/>
      <c r="E50" s="70"/>
      <c r="F50" s="91"/>
      <c r="G50" s="112"/>
    </row>
    <row r="51" spans="1:7" ht="17.25" x14ac:dyDescent="0.3">
      <c r="A51" s="69"/>
      <c r="B51" s="93"/>
      <c r="C51" s="21" t="s">
        <v>111</v>
      </c>
      <c r="D51" s="113">
        <v>12700695.15</v>
      </c>
      <c r="E51" s="70"/>
      <c r="F51" s="91"/>
      <c r="G51" s="114"/>
    </row>
    <row r="52" spans="1:7" ht="17.25" x14ac:dyDescent="0.3">
      <c r="A52" s="69"/>
      <c r="B52" s="93"/>
      <c r="C52" s="21" t="s">
        <v>112</v>
      </c>
      <c r="D52" s="113">
        <v>2300000</v>
      </c>
      <c r="E52" s="70"/>
      <c r="F52" s="91"/>
      <c r="G52" s="67"/>
    </row>
    <row r="53" spans="1:7" ht="17.25" x14ac:dyDescent="0.3">
      <c r="A53" s="69"/>
      <c r="B53" s="93"/>
      <c r="C53" s="21" t="s">
        <v>113</v>
      </c>
      <c r="D53" s="115">
        <v>-1676538.3</v>
      </c>
      <c r="E53" s="70"/>
      <c r="F53" s="91"/>
      <c r="G53" s="67"/>
    </row>
    <row r="54" spans="1:7" ht="17.25" x14ac:dyDescent="0.3">
      <c r="A54" s="69"/>
      <c r="B54" s="93"/>
      <c r="C54" s="66"/>
      <c r="D54" s="73">
        <f>SUM(D51:D53)</f>
        <v>13324156.85</v>
      </c>
      <c r="E54" s="70"/>
      <c r="F54" s="91"/>
      <c r="G54" s="69"/>
    </row>
    <row r="55" spans="1:7" ht="15.75" x14ac:dyDescent="0.25">
      <c r="A55" s="116"/>
      <c r="B55" s="117"/>
      <c r="C55" s="118"/>
      <c r="D55" s="119"/>
      <c r="E55" s="120"/>
      <c r="F55" s="121"/>
      <c r="G55" s="116"/>
    </row>
    <row r="56" spans="1:7" ht="15.75" x14ac:dyDescent="0.25">
      <c r="A56" s="116"/>
      <c r="B56" s="117"/>
      <c r="C56" s="118"/>
      <c r="D56" s="119"/>
      <c r="E56" s="120"/>
      <c r="F56" s="121"/>
      <c r="G56" s="116"/>
    </row>
    <row r="57" spans="1:7" ht="15.75" x14ac:dyDescent="0.25">
      <c r="A57" s="116"/>
      <c r="B57" s="117"/>
      <c r="C57" s="118"/>
      <c r="D57" s="119"/>
      <c r="E57" s="120"/>
      <c r="F57" s="121"/>
      <c r="G57" s="116"/>
    </row>
    <row r="58" spans="1:7" ht="15.75" x14ac:dyDescent="0.25">
      <c r="A58" s="116"/>
      <c r="B58" s="117"/>
      <c r="C58" s="118"/>
      <c r="D58" s="119"/>
      <c r="E58" s="120"/>
      <c r="F58" s="121"/>
      <c r="G58" s="116"/>
    </row>
    <row r="59" spans="1:7" ht="15.75" x14ac:dyDescent="0.25">
      <c r="A59" s="116"/>
      <c r="B59" s="117"/>
      <c r="C59" s="118"/>
      <c r="D59" s="119"/>
      <c r="E59" s="120"/>
      <c r="F59" s="121"/>
      <c r="G59" s="116"/>
    </row>
    <row r="60" spans="1:7" ht="15.75" x14ac:dyDescent="0.25">
      <c r="A60" s="116"/>
      <c r="B60" s="117"/>
      <c r="C60" s="118"/>
      <c r="D60" s="119"/>
      <c r="E60" s="120"/>
      <c r="F60" s="121"/>
      <c r="G60" s="116"/>
    </row>
    <row r="61" spans="1:7" ht="15.75" x14ac:dyDescent="0.25">
      <c r="A61" s="116"/>
      <c r="B61" s="117"/>
      <c r="C61" s="118"/>
      <c r="D61" s="119"/>
      <c r="E61" s="120"/>
      <c r="F61" s="121"/>
      <c r="G61" s="116"/>
    </row>
    <row r="62" spans="1:7" ht="15.75" x14ac:dyDescent="0.25">
      <c r="A62" s="116"/>
      <c r="B62" s="117"/>
      <c r="C62" s="118"/>
      <c r="D62" s="119"/>
      <c r="E62" s="120"/>
      <c r="F62" s="121"/>
      <c r="G62" s="116"/>
    </row>
    <row r="63" spans="1:7" ht="15.75" x14ac:dyDescent="0.25">
      <c r="A63" s="116"/>
      <c r="B63" s="117"/>
      <c r="C63" s="123" t="s">
        <v>74</v>
      </c>
      <c r="D63" s="123"/>
      <c r="E63" s="122"/>
      <c r="F63" s="86" t="s">
        <v>76</v>
      </c>
      <c r="G63" s="116"/>
    </row>
    <row r="64" spans="1:7" ht="15.75" x14ac:dyDescent="0.25">
      <c r="A64" s="116"/>
      <c r="B64" s="117"/>
      <c r="C64" s="123" t="s">
        <v>75</v>
      </c>
      <c r="D64" s="123"/>
      <c r="E64" s="122"/>
      <c r="F64" s="86" t="s">
        <v>77</v>
      </c>
      <c r="G64" s="116"/>
    </row>
  </sheetData>
  <mergeCells count="6">
    <mergeCell ref="C64:D64"/>
    <mergeCell ref="A1:G1"/>
    <mergeCell ref="A2:G2"/>
    <mergeCell ref="A3:G3"/>
    <mergeCell ref="A4:G4"/>
    <mergeCell ref="C63:D6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</vt:lpstr>
      <vt:lpstr>EERR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Claudia Lissette Varela de Soriano</cp:lastModifiedBy>
  <dcterms:created xsi:type="dcterms:W3CDTF">2017-08-22T15:18:45Z</dcterms:created>
  <dcterms:modified xsi:type="dcterms:W3CDTF">2017-08-22T15:55:57Z</dcterms:modified>
</cp:coreProperties>
</file>